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65" windowWidth="20730" windowHeight="9915" activeTab="3"/>
  </bookViews>
  <sheets>
    <sheet name="1 - Hydrology" sheetId="1" r:id="rId1"/>
    <sheet name="Hydrology Legend" sheetId="3" r:id="rId2"/>
    <sheet name="2 - WQ Conditions" sheetId="5" r:id="rId3"/>
    <sheet name="3 - WQ Results " sheetId="6" r:id="rId4"/>
    <sheet name="3 - WQ instructions" sheetId="7" state="hidden" r:id="rId5"/>
  </sheets>
  <definedNames>
    <definedName name="_xlnm.Print_Area" localSheetId="0">'1 - Hydrology'!$A$1:$J$21</definedName>
    <definedName name="_xlnm.Print_Area" localSheetId="2">'2 - WQ Conditions'!$A$1:$D$35</definedName>
    <definedName name="_xlnm.Print_Area" localSheetId="3">'3 - WQ Results '!$A$1:$AU$119</definedName>
    <definedName name="_xlnm.Print_Titles" localSheetId="0">'1 - Hydrology'!$1:$1</definedName>
    <definedName name="_xlnm.Print_Titles" localSheetId="2">'2 - WQ Conditions'!$1:$1</definedName>
    <definedName name="_xlnm.Print_Titles" localSheetId="3">'3 - WQ Results '!$A:$E,'3 - WQ Results '!$1:$5</definedName>
  </definedNames>
  <calcPr calcId="145621"/>
</workbook>
</file>

<file path=xl/calcChain.xml><?xml version="1.0" encoding="utf-8"?>
<calcChain xmlns="http://schemas.openxmlformats.org/spreadsheetml/2006/main">
  <c r="I45" i="6" l="1"/>
  <c r="H44" i="6"/>
  <c r="F39" i="6"/>
  <c r="F93" i="6"/>
  <c r="G93" i="6"/>
  <c r="H93" i="6"/>
  <c r="J93" i="6"/>
  <c r="K93" i="6"/>
  <c r="L93" i="6"/>
  <c r="M93" i="6"/>
  <c r="O93" i="6"/>
  <c r="P93" i="6"/>
  <c r="Q93" i="6"/>
  <c r="R93" i="6"/>
  <c r="S93" i="6"/>
  <c r="T93" i="6"/>
  <c r="U93" i="6"/>
  <c r="V93" i="6"/>
  <c r="W93" i="6"/>
  <c r="Y93" i="6"/>
  <c r="Z93" i="6"/>
  <c r="AA93" i="6"/>
  <c r="AB93" i="6"/>
  <c r="AC93" i="6"/>
  <c r="AE93" i="6"/>
  <c r="F86" i="6"/>
  <c r="G86" i="6"/>
  <c r="H86" i="6"/>
  <c r="J86" i="6"/>
  <c r="K86" i="6"/>
  <c r="L86" i="6"/>
  <c r="M86" i="6"/>
  <c r="O86" i="6"/>
  <c r="P86" i="6"/>
  <c r="Q86" i="6"/>
  <c r="R86" i="6"/>
  <c r="S86" i="6"/>
  <c r="T86" i="6"/>
  <c r="U86" i="6"/>
  <c r="V86" i="6"/>
  <c r="W86" i="6"/>
  <c r="Y86" i="6"/>
  <c r="Z86" i="6"/>
  <c r="AA86" i="6"/>
  <c r="AB86" i="6"/>
  <c r="AC86" i="6"/>
  <c r="AE86" i="6"/>
  <c r="F83" i="6"/>
  <c r="G83" i="6"/>
  <c r="H83" i="6"/>
  <c r="J83" i="6"/>
  <c r="K83" i="6"/>
  <c r="L83" i="6"/>
  <c r="M83" i="6"/>
  <c r="O83" i="6"/>
  <c r="P83" i="6"/>
  <c r="Q83" i="6"/>
  <c r="R83" i="6"/>
  <c r="S83" i="6"/>
  <c r="T83" i="6"/>
  <c r="U83" i="6"/>
  <c r="V83" i="6"/>
  <c r="W83" i="6"/>
  <c r="Y83" i="6"/>
  <c r="Z83" i="6"/>
  <c r="AA83" i="6"/>
  <c r="AB83" i="6"/>
  <c r="AC83" i="6"/>
  <c r="AE83" i="6"/>
  <c r="K78" i="6"/>
  <c r="L78" i="6"/>
  <c r="M78" i="6"/>
  <c r="O78" i="6"/>
  <c r="P78" i="6"/>
  <c r="Q78" i="6"/>
  <c r="R78" i="6"/>
  <c r="S78" i="6"/>
  <c r="T78" i="6"/>
  <c r="U78" i="6"/>
  <c r="V78" i="6"/>
  <c r="W78" i="6"/>
  <c r="Y78" i="6"/>
  <c r="Z78" i="6"/>
  <c r="AA78" i="6"/>
  <c r="AB78" i="6"/>
  <c r="AC78" i="6"/>
  <c r="AE78" i="6"/>
  <c r="J78" i="6"/>
  <c r="F78" i="6"/>
  <c r="G78" i="6"/>
  <c r="H78" i="6"/>
  <c r="I55" i="6"/>
  <c r="F54" i="6"/>
  <c r="G54" i="6"/>
  <c r="H54" i="6"/>
  <c r="J54" i="6"/>
  <c r="K54" i="6"/>
  <c r="L54" i="6"/>
  <c r="M54" i="6"/>
  <c r="O54" i="6"/>
  <c r="P54" i="6"/>
  <c r="Q54" i="6"/>
  <c r="R54" i="6"/>
  <c r="S54" i="6"/>
  <c r="T54" i="6"/>
  <c r="U54" i="6"/>
  <c r="V54" i="6"/>
  <c r="W54" i="6"/>
  <c r="Y54" i="6"/>
  <c r="Z54" i="6"/>
  <c r="AA54" i="6"/>
  <c r="AB54" i="6"/>
  <c r="AC54" i="6"/>
  <c r="AE54" i="6"/>
  <c r="AF54" i="6"/>
  <c r="F47" i="6"/>
  <c r="G47" i="6"/>
  <c r="H47" i="6"/>
  <c r="J47" i="6"/>
  <c r="K47" i="6"/>
  <c r="L47" i="6"/>
  <c r="M47" i="6"/>
  <c r="O47" i="6"/>
  <c r="P47" i="6"/>
  <c r="Q47" i="6"/>
  <c r="R47" i="6"/>
  <c r="S47" i="6"/>
  <c r="T47" i="6"/>
  <c r="U47" i="6"/>
  <c r="V47" i="6"/>
  <c r="W47" i="6"/>
  <c r="Y47" i="6"/>
  <c r="Z47" i="6"/>
  <c r="AA47" i="6"/>
  <c r="AB47" i="6"/>
  <c r="AC47" i="6"/>
  <c r="AD47" i="6"/>
  <c r="AE47" i="6"/>
  <c r="AF47" i="6"/>
  <c r="G39" i="6"/>
  <c r="H39" i="6"/>
  <c r="J39" i="6"/>
  <c r="K39" i="6"/>
  <c r="L39" i="6"/>
  <c r="M39" i="6"/>
  <c r="O39" i="6"/>
  <c r="P39" i="6"/>
  <c r="Q39" i="6"/>
  <c r="R39" i="6"/>
  <c r="S39" i="6"/>
  <c r="T39" i="6"/>
  <c r="U39" i="6"/>
  <c r="V39" i="6"/>
  <c r="W39" i="6"/>
  <c r="Y39" i="6"/>
  <c r="Z39" i="6"/>
  <c r="AA39" i="6"/>
  <c r="AB39" i="6"/>
  <c r="AC39" i="6"/>
  <c r="AD39" i="6"/>
  <c r="AE39" i="6"/>
  <c r="AF39" i="6"/>
  <c r="K44" i="6"/>
  <c r="L44" i="6"/>
  <c r="M44" i="6"/>
  <c r="O44" i="6"/>
  <c r="P44" i="6"/>
  <c r="Q44" i="6"/>
  <c r="R44" i="6"/>
  <c r="S44" i="6"/>
  <c r="T44" i="6"/>
  <c r="U44" i="6"/>
  <c r="V44" i="6"/>
  <c r="W44" i="6"/>
  <c r="Y44" i="6"/>
  <c r="Z44" i="6"/>
  <c r="AA44" i="6"/>
  <c r="AB44" i="6"/>
  <c r="AC44" i="6"/>
  <c r="AD44" i="6"/>
  <c r="AE44" i="6"/>
  <c r="AF44" i="6"/>
  <c r="J44" i="6"/>
  <c r="F44" i="6"/>
  <c r="G44" i="6"/>
  <c r="N13" i="6"/>
  <c r="N14" i="6"/>
  <c r="N15" i="6"/>
  <c r="N16" i="6"/>
  <c r="N17" i="6"/>
  <c r="N18" i="6"/>
  <c r="N19" i="6"/>
  <c r="N20" i="6"/>
  <c r="N21" i="6"/>
  <c r="N22" i="6"/>
  <c r="N23" i="6"/>
  <c r="N24" i="6"/>
  <c r="N25" i="6"/>
  <c r="N26" i="6"/>
  <c r="N27" i="6"/>
  <c r="N28" i="6"/>
  <c r="N29" i="6"/>
  <c r="N30" i="6"/>
  <c r="N31" i="6"/>
  <c r="N32" i="6"/>
  <c r="N33" i="6"/>
  <c r="N34" i="6"/>
  <c r="N35" i="6"/>
  <c r="N36" i="6"/>
  <c r="N37" i="6"/>
  <c r="N38" i="6"/>
  <c r="N40" i="6"/>
  <c r="N41" i="6"/>
  <c r="N42" i="6"/>
  <c r="N43" i="6"/>
  <c r="N45" i="6"/>
  <c r="N46" i="6"/>
  <c r="N48" i="6"/>
  <c r="N49" i="6"/>
  <c r="N50" i="6"/>
  <c r="N51" i="6"/>
  <c r="N52" i="6"/>
  <c r="N53" i="6"/>
  <c r="N55" i="6"/>
  <c r="N56" i="6"/>
  <c r="N57" i="6"/>
  <c r="N58" i="6"/>
  <c r="N59" i="6"/>
  <c r="N60" i="6"/>
  <c r="N61" i="6"/>
  <c r="N62" i="6"/>
  <c r="N63" i="6"/>
  <c r="N64" i="6"/>
  <c r="N65" i="6"/>
  <c r="N66" i="6"/>
  <c r="N67" i="6"/>
  <c r="N68" i="6"/>
  <c r="N70" i="6"/>
  <c r="N71" i="6"/>
  <c r="N72" i="6"/>
  <c r="N73" i="6"/>
  <c r="N74" i="6"/>
  <c r="N75" i="6"/>
  <c r="N76" i="6"/>
  <c r="N77" i="6"/>
  <c r="N79" i="6"/>
  <c r="N80" i="6"/>
  <c r="N81" i="6"/>
  <c r="N82" i="6"/>
  <c r="N84" i="6"/>
  <c r="N85" i="6"/>
  <c r="N87" i="6"/>
  <c r="N88" i="6"/>
  <c r="N89" i="6"/>
  <c r="N90" i="6"/>
  <c r="N91" i="6"/>
  <c r="N92" i="6"/>
  <c r="N94" i="6"/>
  <c r="N95" i="6"/>
  <c r="N96" i="6"/>
  <c r="N97" i="6"/>
  <c r="N98" i="6"/>
  <c r="N99" i="6"/>
  <c r="N100" i="6"/>
  <c r="N101" i="6"/>
  <c r="N102" i="6"/>
  <c r="N103" i="6"/>
  <c r="N104" i="6"/>
  <c r="N105" i="6"/>
  <c r="N106" i="6"/>
  <c r="N107" i="6"/>
  <c r="X13" i="6"/>
  <c r="X14" i="6"/>
  <c r="X15" i="6"/>
  <c r="X16" i="6"/>
  <c r="X17" i="6"/>
  <c r="X18" i="6"/>
  <c r="X19" i="6"/>
  <c r="X20" i="6"/>
  <c r="X21" i="6"/>
  <c r="X22" i="6"/>
  <c r="X23" i="6"/>
  <c r="X24" i="6"/>
  <c r="X25" i="6"/>
  <c r="X26" i="6"/>
  <c r="X27" i="6"/>
  <c r="X28" i="6"/>
  <c r="X29" i="6"/>
  <c r="X30" i="6"/>
  <c r="X31" i="6"/>
  <c r="X32" i="6"/>
  <c r="X33" i="6"/>
  <c r="X34" i="6"/>
  <c r="X35" i="6"/>
  <c r="X36" i="6"/>
  <c r="X37" i="6"/>
  <c r="X38" i="6"/>
  <c r="X40" i="6"/>
  <c r="X41" i="6"/>
  <c r="X42" i="6"/>
  <c r="X43" i="6"/>
  <c r="X45" i="6"/>
  <c r="X46" i="6"/>
  <c r="X48" i="6"/>
  <c r="X49" i="6"/>
  <c r="X50" i="6"/>
  <c r="X51" i="6"/>
  <c r="X52" i="6"/>
  <c r="X53" i="6"/>
  <c r="X55" i="6"/>
  <c r="X56" i="6"/>
  <c r="X57" i="6"/>
  <c r="X58" i="6"/>
  <c r="X59" i="6"/>
  <c r="X60" i="6"/>
  <c r="X61" i="6"/>
  <c r="X62" i="6"/>
  <c r="X63" i="6"/>
  <c r="X64" i="6"/>
  <c r="X65" i="6"/>
  <c r="X66" i="6"/>
  <c r="X67" i="6"/>
  <c r="X68" i="6"/>
  <c r="X70" i="6"/>
  <c r="X71" i="6"/>
  <c r="X72" i="6"/>
  <c r="X73" i="6"/>
  <c r="X74" i="6"/>
  <c r="X75" i="6"/>
  <c r="X76" i="6"/>
  <c r="X77" i="6"/>
  <c r="X79" i="6"/>
  <c r="X80" i="6"/>
  <c r="X81" i="6"/>
  <c r="X82" i="6"/>
  <c r="X84" i="6"/>
  <c r="X85" i="6"/>
  <c r="X87" i="6"/>
  <c r="X88" i="6"/>
  <c r="X89" i="6"/>
  <c r="X90" i="6"/>
  <c r="X91" i="6"/>
  <c r="X92" i="6"/>
  <c r="X94" i="6"/>
  <c r="X95" i="6"/>
  <c r="X96" i="6"/>
  <c r="X97" i="6"/>
  <c r="X98" i="6"/>
  <c r="X99" i="6"/>
  <c r="X100" i="6"/>
  <c r="X101" i="6"/>
  <c r="X102" i="6"/>
  <c r="X103" i="6"/>
  <c r="X104" i="6"/>
  <c r="X105" i="6"/>
  <c r="X106" i="6"/>
  <c r="X107" i="6"/>
  <c r="X12" i="6"/>
  <c r="N12" i="6"/>
  <c r="I24" i="6"/>
  <c r="I13" i="6"/>
  <c r="I14" i="6"/>
  <c r="I15" i="6"/>
  <c r="I16" i="6"/>
  <c r="I17" i="6"/>
  <c r="I18" i="6"/>
  <c r="I19" i="6"/>
  <c r="I20" i="6"/>
  <c r="I21" i="6"/>
  <c r="I22" i="6"/>
  <c r="I23" i="6"/>
  <c r="I25" i="6"/>
  <c r="I26" i="6"/>
  <c r="I27" i="6"/>
  <c r="I28" i="6"/>
  <c r="I29" i="6"/>
  <c r="I30" i="6"/>
  <c r="I31" i="6"/>
  <c r="I32" i="6"/>
  <c r="I33" i="6"/>
  <c r="I34" i="6"/>
  <c r="I35" i="6"/>
  <c r="I36" i="6"/>
  <c r="I37" i="6"/>
  <c r="I38" i="6"/>
  <c r="I40" i="6"/>
  <c r="I41" i="6"/>
  <c r="I42" i="6"/>
  <c r="I43" i="6"/>
  <c r="I46" i="6"/>
  <c r="I48" i="6"/>
  <c r="I49" i="6"/>
  <c r="I50" i="6"/>
  <c r="I51" i="6"/>
  <c r="I52" i="6"/>
  <c r="I53" i="6"/>
  <c r="I56" i="6"/>
  <c r="I57" i="6"/>
  <c r="I58" i="6"/>
  <c r="I59" i="6"/>
  <c r="I60" i="6"/>
  <c r="I61" i="6"/>
  <c r="I62" i="6"/>
  <c r="I63" i="6"/>
  <c r="I64" i="6"/>
  <c r="I65" i="6"/>
  <c r="I66" i="6"/>
  <c r="I67" i="6"/>
  <c r="I68" i="6"/>
  <c r="I70" i="6"/>
  <c r="I71" i="6"/>
  <c r="I72" i="6"/>
  <c r="I73" i="6"/>
  <c r="I74" i="6"/>
  <c r="I75" i="6"/>
  <c r="I76" i="6"/>
  <c r="I77" i="6"/>
  <c r="I79" i="6"/>
  <c r="I80" i="6"/>
  <c r="I81" i="6"/>
  <c r="I82" i="6"/>
  <c r="I84" i="6"/>
  <c r="I85" i="6"/>
  <c r="I87" i="6"/>
  <c r="I88" i="6"/>
  <c r="I89" i="6"/>
  <c r="I90" i="6"/>
  <c r="I91" i="6"/>
  <c r="I92" i="6"/>
  <c r="I94" i="6"/>
  <c r="I95" i="6"/>
  <c r="I96" i="6"/>
  <c r="I97" i="6"/>
  <c r="I98" i="6"/>
  <c r="I99" i="6"/>
  <c r="I100" i="6"/>
  <c r="I101" i="6"/>
  <c r="I102" i="6"/>
  <c r="I103" i="6"/>
  <c r="I104" i="6"/>
  <c r="I105" i="6"/>
  <c r="I106" i="6"/>
  <c r="I107" i="6"/>
  <c r="I12" i="6"/>
</calcChain>
</file>

<file path=xl/sharedStrings.xml><?xml version="1.0" encoding="utf-8"?>
<sst xmlns="http://schemas.openxmlformats.org/spreadsheetml/2006/main" count="1838" uniqueCount="427">
  <si>
    <t>Comments</t>
  </si>
  <si>
    <t>ATM-VC5</t>
  </si>
  <si>
    <t>H-BC</t>
  </si>
  <si>
    <t>X</t>
  </si>
  <si>
    <t>H-DC-B</t>
  </si>
  <si>
    <t>B</t>
  </si>
  <si>
    <t>H-SEEP</t>
  </si>
  <si>
    <t>H-VC-DBC</t>
  </si>
  <si>
    <t>H-VC-R</t>
  </si>
  <si>
    <t>H-VC-U</t>
  </si>
  <si>
    <t>H-VC-UMN</t>
  </si>
  <si>
    <t>ADV-MID</t>
  </si>
  <si>
    <t>Mid Section Method - Acoustic Doppler Velocimeter</t>
  </si>
  <si>
    <t>SS</t>
  </si>
  <si>
    <t>Brine Salt Slug Tracer</t>
  </si>
  <si>
    <t>V</t>
  </si>
  <si>
    <t>Volumetric</t>
  </si>
  <si>
    <t>W</t>
  </si>
  <si>
    <t>Weir</t>
  </si>
  <si>
    <t>N</t>
  </si>
  <si>
    <t>None</t>
  </si>
  <si>
    <t>No measurement could be obtained.</t>
  </si>
  <si>
    <t>SD</t>
  </si>
  <si>
    <t>Dry Salt Slug Tracer</t>
  </si>
  <si>
    <t>HWM</t>
  </si>
  <si>
    <t>High Water Mark - Indirect Method</t>
  </si>
  <si>
    <t>ADCP</t>
  </si>
  <si>
    <t>Acoustic Doppler Current Profiler</t>
  </si>
  <si>
    <t>SC</t>
  </si>
  <si>
    <t>Constant Rate Salt Tracer</t>
  </si>
  <si>
    <t>CM-MID</t>
  </si>
  <si>
    <t>Mid Section Method - Current Meter</t>
  </si>
  <si>
    <t>F</t>
  </si>
  <si>
    <t>E</t>
  </si>
  <si>
    <t>Estimated value</t>
  </si>
  <si>
    <t>Backwater effects (ice related)</t>
  </si>
  <si>
    <t>Instrument malfunction</t>
  </si>
  <si>
    <t>M</t>
  </si>
  <si>
    <t>Manual measurement</t>
  </si>
  <si>
    <t>A</t>
  </si>
  <si>
    <t>Automated measurement (logged)</t>
  </si>
  <si>
    <t>ML</t>
  </si>
  <si>
    <t>Missing length data</t>
  </si>
  <si>
    <t>MD</t>
  </si>
  <si>
    <t>Missing depth data</t>
  </si>
  <si>
    <t>MW</t>
  </si>
  <si>
    <t>Missing width data</t>
  </si>
  <si>
    <t>O</t>
  </si>
  <si>
    <t>Outside of measurement reporting range</t>
  </si>
  <si>
    <t>S</t>
  </si>
  <si>
    <t>Suspect data</t>
  </si>
  <si>
    <t>MI</t>
  </si>
  <si>
    <t>Missing Data</t>
  </si>
  <si>
    <t>SH-L</t>
  </si>
  <si>
    <t>Data logger Shift</t>
  </si>
  <si>
    <t>SH-SG</t>
  </si>
  <si>
    <t>Staff Gauge Shift</t>
  </si>
  <si>
    <t>UR</t>
  </si>
  <si>
    <t>Under review</t>
  </si>
  <si>
    <t>Measurement ID</t>
  </si>
  <si>
    <t>Hydrometric Identifier  (HID)</t>
  </si>
  <si>
    <t>Measurement Date</t>
  </si>
  <si>
    <t>Measurement Time</t>
  </si>
  <si>
    <t>Measurement Method</t>
  </si>
  <si>
    <t>Measurement Method ID</t>
  </si>
  <si>
    <t>Measurement Description</t>
  </si>
  <si>
    <t>Salt dilution gauging using a brine salt slug.</t>
  </si>
  <si>
    <t>Volumetric measurement obtained by filling a graduated contained at a culvert, pipe outlet or weir.</t>
  </si>
  <si>
    <t>Measurement obtained by a rated structure (v-notch weir).</t>
  </si>
  <si>
    <t>Salt dilution gauging using a dry salt slug.</t>
  </si>
  <si>
    <t>Indirect method using high water mark in the slope-area calculation for estimating high discharges.</t>
  </si>
  <si>
    <t>Cross-sectional velocity using an ADCP, mid-section method.</t>
  </si>
  <si>
    <t>Cross-sectional velocity using an ADV, mid-section method.</t>
  </si>
  <si>
    <t>Salt dilution gauging using the constant rate method.</t>
  </si>
  <si>
    <t>Cross-sectional velocity using a velocimeter (Swoffer or Pygmy AA)</t>
  </si>
  <si>
    <t>Discharge Data Flag Legend</t>
  </si>
  <si>
    <t>Poor channel conditions for discharge measurement</t>
  </si>
  <si>
    <t>Discharge Measurement Method Legend</t>
  </si>
  <si>
    <t>Missing data</t>
  </si>
  <si>
    <t>Instrument Malfunction</t>
  </si>
  <si>
    <t>Outside measurement Accuracy (+/-0.003 m)</t>
  </si>
  <si>
    <t>No survey conducted</t>
  </si>
  <si>
    <t>Survey Data Flag Legend</t>
  </si>
  <si>
    <t>Survey Flag</t>
  </si>
  <si>
    <t>Survey Flag Description</t>
  </si>
  <si>
    <t>Discharge Data Flag</t>
  </si>
  <si>
    <t>Discharge Data Flag Description</t>
  </si>
  <si>
    <t>Discharge Measurement Method</t>
  </si>
  <si>
    <t>Surveyed Water Elevation (m)</t>
  </si>
  <si>
    <t>Survey Data Flag</t>
  </si>
  <si>
    <r>
      <t>Discharge (m</t>
    </r>
    <r>
      <rPr>
        <b/>
        <vertAlign val="superscript"/>
        <sz val="10"/>
        <color indexed="8"/>
        <rFont val="Calibri"/>
        <family val="2"/>
      </rPr>
      <t>3</t>
    </r>
    <r>
      <rPr>
        <b/>
        <sz val="10"/>
        <color indexed="8"/>
        <rFont val="Calibri"/>
        <family val="2"/>
      </rPr>
      <t>/s)</t>
    </r>
  </si>
  <si>
    <t>Back Creek</t>
  </si>
  <si>
    <t>Diversion Channel at Bridge</t>
  </si>
  <si>
    <t>H-DC-D1B</t>
  </si>
  <si>
    <t>Dome Creek at D1b</t>
  </si>
  <si>
    <t>H-DC-DX</t>
  </si>
  <si>
    <t>Dome Creek at DX</t>
  </si>
  <si>
    <t>H-DC-DX+105</t>
  </si>
  <si>
    <t>Dome Creek at DX+105</t>
  </si>
  <si>
    <t>H-DC-M-WP</t>
  </si>
  <si>
    <t>H-DC-R</t>
  </si>
  <si>
    <t>Dome Creek at Road</t>
  </si>
  <si>
    <t>H-PC-DSP</t>
  </si>
  <si>
    <t>Pony Creek Downstream of Pit</t>
  </si>
  <si>
    <t>Seepage Pond Outflow</t>
  </si>
  <si>
    <t>H-TP</t>
  </si>
  <si>
    <t>Tailings Pond</t>
  </si>
  <si>
    <t>Victoria Creek Downstream of Back Creek</t>
  </si>
  <si>
    <t>Victoria Creek at Road</t>
  </si>
  <si>
    <t>Upper Victoria Creek</t>
  </si>
  <si>
    <t>Victoria Creek Upstream of Minnesota Creek</t>
  </si>
  <si>
    <t>Hydrometric ID</t>
  </si>
  <si>
    <t>Hydrometric Stations</t>
  </si>
  <si>
    <t>Atmospheric Barologger (5) at Victoria Creek</t>
  </si>
  <si>
    <t>Middle Dome Creek at Weir Pond</t>
  </si>
  <si>
    <t>Water Quality Site</t>
  </si>
  <si>
    <t>WQ-PIT-1</t>
  </si>
  <si>
    <t>WQ-PIT-2</t>
  </si>
  <si>
    <t>WQ-PIT-3</t>
  </si>
  <si>
    <t>WQ-SEEP</t>
  </si>
  <si>
    <t>WQ-TP</t>
  </si>
  <si>
    <t>WQ-DC-DX</t>
  </si>
  <si>
    <t>Sample Collected? (Y/N)</t>
  </si>
  <si>
    <t>Y</t>
  </si>
  <si>
    <t>WQ-MS-S-03</t>
  </si>
  <si>
    <t>WQ-DC-D1b</t>
  </si>
  <si>
    <t>WQ-DC-B</t>
  </si>
  <si>
    <t>WQ-DC-U</t>
  </si>
  <si>
    <t>WQ-DC-R</t>
  </si>
  <si>
    <t>WQ-BC</t>
  </si>
  <si>
    <t>WQ-VC-U</t>
  </si>
  <si>
    <t>WQ-VC-DBC</t>
  </si>
  <si>
    <t>WQ-VC-UMN</t>
  </si>
  <si>
    <t>WQ-VC-R</t>
  </si>
  <si>
    <t>WQ-VC-R+150</t>
  </si>
  <si>
    <t>WQ-PW</t>
  </si>
  <si>
    <t>WQ-PC-U</t>
  </si>
  <si>
    <t>WQ-PC-D</t>
  </si>
  <si>
    <t>WQ-ADIT-SEEP</t>
  </si>
  <si>
    <t>WQ-CH-P-13-01</t>
  </si>
  <si>
    <t>WQ-DC-DX+105</t>
  </si>
  <si>
    <t>WQ-DESS-01</t>
  </si>
  <si>
    <t>WQ-DESS-02</t>
  </si>
  <si>
    <t>WQ-DESS-03</t>
  </si>
  <si>
    <t>WQ-LW-SEEP-01</t>
  </si>
  <si>
    <t>Seep was dry.</t>
  </si>
  <si>
    <t>WQ-MS-S-08</t>
  </si>
  <si>
    <t/>
  </si>
  <si>
    <t>H-DC-D1b</t>
  </si>
  <si>
    <t>H-DC-M WP</t>
  </si>
  <si>
    <t xml:space="preserve">No flow or water observed at site. </t>
  </si>
  <si>
    <t>Replicate 1</t>
  </si>
  <si>
    <t>Replicate 2</t>
  </si>
  <si>
    <t>Replicate 3</t>
  </si>
  <si>
    <t>Field Blank</t>
  </si>
  <si>
    <t>Travel Blank</t>
  </si>
  <si>
    <t>-</t>
  </si>
  <si>
    <t>Lab filled bottles were transported to and from field.</t>
  </si>
  <si>
    <t>QA/QC Samples</t>
  </si>
  <si>
    <t>Analyte</t>
  </si>
  <si>
    <t>Units</t>
  </si>
  <si>
    <t>CCME-WATER-F-AL</t>
  </si>
  <si>
    <t>Mount Nansen Effluent Discharge Standards</t>
  </si>
  <si>
    <t>QA/QC</t>
  </si>
  <si>
    <t>TRAVEL BLANK</t>
  </si>
  <si>
    <t>WQ-VC-DBC-r</t>
  </si>
  <si>
    <t>FIELD BLANK</t>
  </si>
  <si>
    <t>Date Sampled</t>
  </si>
  <si>
    <t>Replicate Analysis</t>
  </si>
  <si>
    <t> </t>
  </si>
  <si>
    <t>Detection Limit</t>
  </si>
  <si>
    <t>Temperature (in-situ)</t>
  </si>
  <si>
    <t>°C</t>
  </si>
  <si>
    <t>Specific Conductivity (in-situ)</t>
  </si>
  <si>
    <t>µS/cm</t>
  </si>
  <si>
    <t>pH (in-situ)</t>
  </si>
  <si>
    <t>pH</t>
  </si>
  <si>
    <t>6.5 - 9.0</t>
  </si>
  <si>
    <t>6.0 - 8.5</t>
  </si>
  <si>
    <t>Turbidity (In-situ)</t>
  </si>
  <si>
    <t>NTU</t>
  </si>
  <si>
    <t>mg/L</t>
  </si>
  <si>
    <t>Colour, True</t>
  </si>
  <si>
    <t>CU</t>
  </si>
  <si>
    <t>Conductivity</t>
  </si>
  <si>
    <t>&lt;2.0</t>
  </si>
  <si>
    <t>Hardness (as CaCO3)</t>
  </si>
  <si>
    <t>&lt;0.50</t>
  </si>
  <si>
    <t>pH (lab)</t>
  </si>
  <si>
    <t>Total Suspended Solids</t>
  </si>
  <si>
    <t>&lt;3.0</t>
  </si>
  <si>
    <t>Total Dissolved Solids</t>
  </si>
  <si>
    <t>&lt;1.0</t>
  </si>
  <si>
    <t>Alkalinity, Bicarbonate (as CaCO3)</t>
  </si>
  <si>
    <t>Alkalinity, Carbonate (as CaCO3)</t>
  </si>
  <si>
    <t>Alkalinity, Hydroxide (as CaCO3)</t>
  </si>
  <si>
    <t>Alkalinity, Total (as CaCO3)</t>
  </si>
  <si>
    <t>Ammonia, Total (as N)</t>
  </si>
  <si>
    <t>&lt;0.0050</t>
  </si>
  <si>
    <t>Chloride (Cl)</t>
  </si>
  <si>
    <t>&lt;2.5</t>
  </si>
  <si>
    <t>&lt;5.0</t>
  </si>
  <si>
    <t>Fluoride (F)</t>
  </si>
  <si>
    <t>&lt;0.10</t>
  </si>
  <si>
    <t>&lt;0.20</t>
  </si>
  <si>
    <t>&lt;0.020</t>
  </si>
  <si>
    <t>Nitrate (as N)</t>
  </si>
  <si>
    <t>&lt;0.010</t>
  </si>
  <si>
    <t>&lt;0.025</t>
  </si>
  <si>
    <t>Nitrite (as N)</t>
  </si>
  <si>
    <t>&lt;0.0010</t>
  </si>
  <si>
    <t>&lt;0.0020</t>
  </si>
  <si>
    <t>Sulfate (SO4)</t>
  </si>
  <si>
    <t>&lt;0.30</t>
  </si>
  <si>
    <t>Cyanide, Weak Acid Diss</t>
  </si>
  <si>
    <t>Cyanide, Total</t>
  </si>
  <si>
    <t>Cyanate</t>
  </si>
  <si>
    <t>Thiocyanate (SCN)</t>
  </si>
  <si>
    <t>Aluminum (Al)-Total</t>
  </si>
  <si>
    <t>&lt;0.0030</t>
  </si>
  <si>
    <t>Antimony (Sb)-Total</t>
  </si>
  <si>
    <t>&lt;0.00010</t>
  </si>
  <si>
    <t>Arsenic (As)-Total</t>
  </si>
  <si>
    <t>Barium (Ba)-Total</t>
  </si>
  <si>
    <t>&lt;0.000050</t>
  </si>
  <si>
    <t>Beryllium (Be)-Total</t>
  </si>
  <si>
    <t>&lt;0.000020</t>
  </si>
  <si>
    <t>&lt;0.000040</t>
  </si>
  <si>
    <t>Bismuth (Bi)-Total</t>
  </si>
  <si>
    <t>Boron (B)-Total</t>
  </si>
  <si>
    <t>&lt;0.0000050</t>
  </si>
  <si>
    <t>Cadmium (Cd)-Total  (Hardness Adjusted Guideline)</t>
  </si>
  <si>
    <t xml:space="preserve"> -</t>
  </si>
  <si>
    <t>Calcium (Ca)-Total</t>
  </si>
  <si>
    <t>&lt;0.050</t>
  </si>
  <si>
    <t>Chromium (Cr)-Total</t>
  </si>
  <si>
    <t>&lt;0.00020</t>
  </si>
  <si>
    <t>Cobalt (Co)-Total</t>
  </si>
  <si>
    <t>&lt;0.00050</t>
  </si>
  <si>
    <t>Copper (Cu)-Total  (Hardness Adjusted Guideline)</t>
  </si>
  <si>
    <t>Iron (Fe)-Total</t>
  </si>
  <si>
    <t>Lead (Pb)-Total  (Hardness Adjusted Guideline)</t>
  </si>
  <si>
    <t>Lithium (Li)-Total</t>
  </si>
  <si>
    <t>Magnesium (Mg)-Total</t>
  </si>
  <si>
    <t>Manganese (Mn)-Total</t>
  </si>
  <si>
    <t>Mercury (Hg)-Total</t>
  </si>
  <si>
    <t>Molybdenum (Mo)-Total</t>
  </si>
  <si>
    <t>Nickel (Ni)-Total (Hardness Adjusted Guideline)</t>
  </si>
  <si>
    <t>Phosphorus (P)-Total</t>
  </si>
  <si>
    <t>Potassium (K)-Total</t>
  </si>
  <si>
    <t>Selenium (Se)-Total</t>
  </si>
  <si>
    <t>Silicon (Si)-Total</t>
  </si>
  <si>
    <t>Silver (Ag)-Total</t>
  </si>
  <si>
    <t>&lt;0.000010</t>
  </si>
  <si>
    <t>Sodium (Na)-Total</t>
  </si>
  <si>
    <t>Strontium (Sr)-Total</t>
  </si>
  <si>
    <t>Sulfur (S)-Total</t>
  </si>
  <si>
    <t>Thallium (Tl)-Total</t>
  </si>
  <si>
    <t>Tin (Sn)-Total</t>
  </si>
  <si>
    <t>Titanium (Ti)-Total</t>
  </si>
  <si>
    <t>&lt;0.00090</t>
  </si>
  <si>
    <t>&lt;0.00060</t>
  </si>
  <si>
    <t>&lt;0.00030</t>
  </si>
  <si>
    <t>Uranium (U)-Total</t>
  </si>
  <si>
    <t>Vanadium (V)-Total</t>
  </si>
  <si>
    <t>Zinc (Zn)-Total</t>
  </si>
  <si>
    <t>Dissolved Metals Filtration Location</t>
  </si>
  <si>
    <t>n/a</t>
  </si>
  <si>
    <t>FIELD</t>
  </si>
  <si>
    <t>Aluminum (Al)-Dissolved</t>
  </si>
  <si>
    <t>Antimony (Sb)-Dissolved</t>
  </si>
  <si>
    <t>Arsenic (As)-Dissolved</t>
  </si>
  <si>
    <t>Barium (Ba)-Dissolved</t>
  </si>
  <si>
    <t>Beryllium (Be)-Dissolved</t>
  </si>
  <si>
    <t>Bismuth (Bi)-Dissolved</t>
  </si>
  <si>
    <t>Boron (B)-Dissolved</t>
  </si>
  <si>
    <t>Cadmium (Cd)-Diss. (Hardness Adjusted Guideline)</t>
  </si>
  <si>
    <t>Calcium (Ca)-Dissolved</t>
  </si>
  <si>
    <t>Chromium (Cr)-Dissolved</t>
  </si>
  <si>
    <t>Cobalt (Co)-Dissolved</t>
  </si>
  <si>
    <t>Copper (Cu)-Diss.  (Hardness Adjusted Guideline)</t>
  </si>
  <si>
    <t>Iron (Fe)-Dissolved</t>
  </si>
  <si>
    <t>Lead (Pb)-Diss.  (Hardness Adjusted Guideline)</t>
  </si>
  <si>
    <t>Lithium (Li)-Dissolved</t>
  </si>
  <si>
    <t>Magnesium (Mg)-Dissolved</t>
  </si>
  <si>
    <t>Manganese (Mn)-Dissolved</t>
  </si>
  <si>
    <t>Mercury (Hg)-Dissolved</t>
  </si>
  <si>
    <t>Molybdenum (Mo)-Dissolved</t>
  </si>
  <si>
    <t>Nickel (Ni)-Diss. (Hardness Adjusted Guideline)</t>
  </si>
  <si>
    <t>Phosphorus (P)-Dissolved</t>
  </si>
  <si>
    <t>Potassium (K)-Dissolved</t>
  </si>
  <si>
    <t>Selenium (Se)-Dissolved</t>
  </si>
  <si>
    <t>Silicon (Si)-Dissolved</t>
  </si>
  <si>
    <t>Silver (Ag)-Dissolved</t>
  </si>
  <si>
    <t>Sodium (Na)-Dissolved</t>
  </si>
  <si>
    <t>Strontium (Sr)-Dissolved</t>
  </si>
  <si>
    <t>Sulfur (S)-Dissolved</t>
  </si>
  <si>
    <t>Thallium (Tl)-Dissolved</t>
  </si>
  <si>
    <t>Tin (Sn)-Dissolved</t>
  </si>
  <si>
    <t>Titanium (Ti)-Dissolved</t>
  </si>
  <si>
    <t>Uranium (U)-Dissolved</t>
  </si>
  <si>
    <t>Vanadium (V)-Dissolved</t>
  </si>
  <si>
    <t>Zinc (Zn)-Dissolved</t>
  </si>
  <si>
    <t>Applied Guidelines: 'Federal CCME Canadian Environmental Quality Guidelines (January 2015), CCME: Freshwater Aquatic Life 'Mount Nansen Effluent Discharge Standards</t>
  </si>
  <si>
    <t>Notes:</t>
  </si>
  <si>
    <t>COLOUR KEY:</t>
  </si>
  <si>
    <t>Exceeds CCME Guideline</t>
  </si>
  <si>
    <t>Exceeds MN Effluent Discharge Standards</t>
  </si>
  <si>
    <t>Exceeds both CCME and MN Standards</t>
  </si>
  <si>
    <t>Exceeds Hardness Dependent Calculated Guideline (CCME)</t>
  </si>
  <si>
    <t>Data flag for Detection Limit Adjustment --&gt; Please refer to the lab COA report and lab excel report for more info</t>
  </si>
  <si>
    <t>QA/QC Codes: RPD - Relative Percent Difference, &lt;DL - below detection limit, and &lt;2XDL - less than two times the detection limit.</t>
  </si>
  <si>
    <t>Open webtrieve</t>
  </si>
  <si>
    <t>find work order you are looking for</t>
  </si>
  <si>
    <t>export to excel</t>
  </si>
  <si>
    <t>remove all shading, select all and change font to black</t>
  </si>
  <si>
    <t>find/replace * with nothing (in find box type: space bar then *, in replace box type nothing)</t>
  </si>
  <si>
    <t>open excel file from last completed date's data, re-save with date of current data</t>
  </si>
  <si>
    <t>ensure row numbers and parameters match: you will have to add rows for title, and in-situ data rows, sometimes turbidity, also remove rows for Anion, Cation Sum, etc and one of the 'Dissolved Filtration Locations'</t>
  </si>
  <si>
    <t>change title (update date in row 1)</t>
  </si>
  <si>
    <t>keeping ONE column of old data, paste in all new data directly after</t>
  </si>
  <si>
    <t>use format painter to transfer format of old data onto all new data</t>
  </si>
  <si>
    <t>highlight in grey as per the legend, any flagged adjusted detection limits (typically for chloride, fluoride, nitrate/nitrite for Dome Creek, Pit Lake, seep and tailings pond)</t>
  </si>
  <si>
    <t>review field blank and travel blank results, check that all parameters are &lt;DL, pH is fine, if not add a note indicating which parameter was above DL</t>
  </si>
  <si>
    <t>update rows 2 - 5 using field notes</t>
  </si>
  <si>
    <t>input in-situ data from data sheets, rows 6 - 9</t>
  </si>
  <si>
    <t>header/footer can be changed now or later</t>
  </si>
  <si>
    <t>review in print preview, sure that table notes are in good location</t>
  </si>
  <si>
    <t>ensure header/footer are accurate with respect to dates, number of pages, etc.</t>
  </si>
  <si>
    <r>
      <t>Cadmium (Cd)-Total</t>
    </r>
    <r>
      <rPr>
        <i/>
        <sz val="14"/>
        <rFont val="Calibri"/>
        <family val="2"/>
        <scheme val="minor"/>
      </rPr>
      <t xml:space="preserve"> (Lab Result)</t>
    </r>
  </si>
  <si>
    <r>
      <t xml:space="preserve">Copper (Cu)-Total </t>
    </r>
    <r>
      <rPr>
        <i/>
        <sz val="14"/>
        <rFont val="Calibri"/>
        <family val="2"/>
        <scheme val="minor"/>
      </rPr>
      <t>(Lab Result)</t>
    </r>
  </si>
  <si>
    <r>
      <t xml:space="preserve">Lead (Pb)-Total </t>
    </r>
    <r>
      <rPr>
        <i/>
        <sz val="14"/>
        <rFont val="Calibri"/>
        <family val="2"/>
        <scheme val="minor"/>
      </rPr>
      <t>(Lab Result)</t>
    </r>
  </si>
  <si>
    <r>
      <t xml:space="preserve">Nickel (Ni)-Total </t>
    </r>
    <r>
      <rPr>
        <i/>
        <sz val="14"/>
        <rFont val="Calibri"/>
        <family val="2"/>
        <scheme val="minor"/>
      </rPr>
      <t>(Lab Result)</t>
    </r>
  </si>
  <si>
    <r>
      <t>Cadmium (Cd)-Dissolved</t>
    </r>
    <r>
      <rPr>
        <i/>
        <sz val="14"/>
        <rFont val="Calibri"/>
        <family val="2"/>
        <scheme val="minor"/>
      </rPr>
      <t xml:space="preserve"> (Lab Result)</t>
    </r>
  </si>
  <si>
    <r>
      <t>Copper (Cu)-Dissolved</t>
    </r>
    <r>
      <rPr>
        <i/>
        <sz val="14"/>
        <rFont val="Calibri"/>
        <family val="2"/>
        <scheme val="minor"/>
      </rPr>
      <t xml:space="preserve"> (Lab Result)</t>
    </r>
  </si>
  <si>
    <r>
      <t>Lead (Pb)-Dissolved</t>
    </r>
    <r>
      <rPr>
        <i/>
        <sz val="14"/>
        <rFont val="Calibri"/>
        <family val="2"/>
        <scheme val="minor"/>
      </rPr>
      <t xml:space="preserve"> (Lab Result)</t>
    </r>
  </si>
  <si>
    <r>
      <t>Nickel (Ni)-Dissolved</t>
    </r>
    <r>
      <rPr>
        <i/>
        <sz val="14"/>
        <rFont val="Calibri"/>
        <family val="2"/>
        <scheme val="minor"/>
      </rPr>
      <t xml:space="preserve"> (Lab Result)</t>
    </r>
  </si>
  <si>
    <t>Stream completely dry.  No flow or standing water.</t>
  </si>
  <si>
    <t>Sample collected from regular location.</t>
  </si>
  <si>
    <t>Stream goes to ground just below this site, except during high flows.</t>
  </si>
  <si>
    <t>Lots of filamentous algae.</t>
  </si>
  <si>
    <t>Stream completely dry. No flow or standing water.</t>
  </si>
  <si>
    <t>No flow. Pool of standing water upstream of culvert.  Did not collect water sample as there was no flowing water.</t>
  </si>
  <si>
    <t>In situ data and photos not collected. Drinking water samples and bacteriological samples collected.</t>
  </si>
  <si>
    <t>Sediment covering rock in slower moving areas. Likely related to freshet and u/s placer.</t>
  </si>
  <si>
    <t>Sample collected from regular location</t>
  </si>
  <si>
    <t>This is the winter/early spring sampling location - samples are collected from WQ-VC-R during the open water season.</t>
  </si>
  <si>
    <t>Arctic grayling observed.</t>
  </si>
  <si>
    <t>Collected from WQ-VC-DBC-r</t>
  </si>
  <si>
    <t>Collected from WQ-SEEP-r.</t>
  </si>
  <si>
    <t>Collected from WQ-DC-DX-r.</t>
  </si>
  <si>
    <t>Filled with de-ionized water in the field.</t>
  </si>
  <si>
    <t>Summary of Water Quality Results for the June 15-17, 2015 Trip.</t>
  </si>
  <si>
    <t>Very low flow.  Volumetric flow rate estimated at 0.0417 L/s.</t>
  </si>
  <si>
    <t>15:00</t>
  </si>
  <si>
    <t>18:18</t>
  </si>
  <si>
    <t>17:05</t>
  </si>
  <si>
    <t>Low flow in channel.  Vegetation along approximately 50% of channel bed.</t>
  </si>
  <si>
    <t>13:25</t>
  </si>
  <si>
    <t>16:49</t>
  </si>
  <si>
    <t>P</t>
  </si>
  <si>
    <t>Channel dry.  No survey completed.</t>
  </si>
  <si>
    <t>13:38</t>
  </si>
  <si>
    <t>13:59</t>
  </si>
  <si>
    <t>Low water level in tailings pond.</t>
  </si>
  <si>
    <t>Low flow in channel.  All flow contained within main channel.  No  preferred downstream stilling well locations identified during site investigation.</t>
  </si>
  <si>
    <t>10:00</t>
  </si>
  <si>
    <t>15:10</t>
  </si>
  <si>
    <t>ADV used for discharge measurement.</t>
  </si>
  <si>
    <t>Channel dry with no flow or standing water.  Deployed new data logger (SN: 0022041820) in existing stilling well.  No overland flow upstream of station and no evidence of erosion from secondary channels active during spring freshet.</t>
  </si>
  <si>
    <t>Potential Place Mining Interference with Flow</t>
  </si>
  <si>
    <t>6/16/2015 9:45:00 AM</t>
  </si>
  <si>
    <t>6/16/2015 9:10:00 AM</t>
  </si>
  <si>
    <t>6/16/2015 9:25:00 AM</t>
  </si>
  <si>
    <t>6/15/2015 3:00:00 PM</t>
  </si>
  <si>
    <t>6/15/2015 1:20:00 PM</t>
  </si>
  <si>
    <t>WQ-DC-DX-r</t>
  </si>
  <si>
    <t>6/17/2015 10:30:00 AM</t>
  </si>
  <si>
    <t>6/17/2015 10:40:00 AM</t>
  </si>
  <si>
    <t>6/16/2015 5:05:00 PM</t>
  </si>
  <si>
    <t>6/16/2015 5:25:00 PM</t>
  </si>
  <si>
    <t>6/16/2015 6:00:00 PM</t>
  </si>
  <si>
    <t>6/16/2015 3:45:00 PM</t>
  </si>
  <si>
    <t>&lt;0.0078</t>
  </si>
  <si>
    <t>&lt;0.0018</t>
  </si>
  <si>
    <t>Sample ID/Site ID</t>
  </si>
  <si>
    <t>6/16/2015 12:07:00 PM</t>
  </si>
  <si>
    <t>6/15/2015 4:15:00 PM</t>
  </si>
  <si>
    <t>6/17/2015 9:25:00 AM</t>
  </si>
  <si>
    <t>6/17/2015 8:45:00 AM</t>
  </si>
  <si>
    <t>6/17/2015 9:10:00 AM</t>
  </si>
  <si>
    <t>6/17/2015 11:55:00 AM</t>
  </si>
  <si>
    <t>5/26/2015 12:00:00 AM</t>
  </si>
  <si>
    <t>6/17/2015 11:00:00 AM</t>
  </si>
  <si>
    <t>Top (Depth: 0.3 m)</t>
  </si>
  <si>
    <t>(DRINKING WATER)</t>
  </si>
  <si>
    <t>&lt;0.030</t>
  </si>
  <si>
    <t>WQ-SEEP-r</t>
  </si>
  <si>
    <t>6/16/2015 4:50:00 PM</t>
  </si>
  <si>
    <t>6/16/2015 2:15:00 PM</t>
  </si>
  <si>
    <t>6/16/2015 2:00:00 PM</t>
  </si>
  <si>
    <t>6/16/2015 1:15:00 PM</t>
  </si>
  <si>
    <t>6/16/2015 1:30:00 PM</t>
  </si>
  <si>
    <t>&lt;0.0015</t>
  </si>
  <si>
    <t>Middle (Depth: 3.4 m)</t>
  </si>
  <si>
    <t>Bottom (Depth: 6.2 m)</t>
  </si>
  <si>
    <t>Dissolved Oxygen (in-situ )</t>
  </si>
  <si>
    <r>
      <rPr>
        <b/>
        <sz val="14"/>
        <color theme="1"/>
        <rFont val="Calibri"/>
        <family val="2"/>
        <scheme val="minor"/>
      </rPr>
      <t>QA/QC Travel/Field Blank</t>
    </r>
    <r>
      <rPr>
        <sz val="14"/>
        <color theme="1"/>
        <rFont val="Calibri"/>
        <family val="2"/>
        <scheme val="minor"/>
      </rPr>
      <t xml:space="preserve"> </t>
    </r>
    <r>
      <rPr>
        <b/>
        <sz val="14"/>
        <color theme="1"/>
        <rFont val="Calibri"/>
        <family val="2"/>
        <scheme val="minor"/>
      </rPr>
      <t xml:space="preserve">Analysis </t>
    </r>
    <r>
      <rPr>
        <sz val="14"/>
        <color theme="1"/>
        <rFont val="Calibri"/>
        <family val="2"/>
        <scheme val="minor"/>
      </rPr>
      <t>- Travel blank had an ammonia concentration above detection limit, this can occur when samples provided by lab are dated.  The field blank sample had all parameters below detection limits.</t>
    </r>
  </si>
  <si>
    <t>**  WQ-PW is a drinking water sample and the analysis package has different detection limits than all other samples.  The results are also compared to the Guidelines for Canadian Drinking Water Quality (Health Canada, October 2014) versus the CCME or MN Effluent Quality Standards.</t>
  </si>
  <si>
    <t>WQ-PW  **</t>
  </si>
  <si>
    <t>No in situ data was collected at the WQ-PW site - this was a crew miscommunication.</t>
  </si>
  <si>
    <r>
      <rPr>
        <b/>
        <sz val="14"/>
        <color theme="1"/>
        <rFont val="Calibri"/>
        <family val="2"/>
        <scheme val="minor"/>
      </rPr>
      <t>QA/QC Replicate Analysis</t>
    </r>
    <r>
      <rPr>
        <sz val="14"/>
        <color theme="1"/>
        <rFont val="Calibri"/>
        <family val="2"/>
        <scheme val="minor"/>
      </rPr>
      <t xml:space="preserve"> - the average RPD of the replicate sample set for WQ-VC-DBC-r was 8% with an average difference of 1% for dissolved and 18% for total metals. Total aluminum, iron, and titanium had RPD &gt;50%, likely indicating intrinsically high sample variability or imprecisions in lab instrumentation. </t>
    </r>
  </si>
  <si>
    <t xml:space="preserve">The average RPD of the replicate sample set for WQ-DC-DX-r was 8% with an average difference of 5% for dissolved and 7% for total metals. TSS and total iron had had RPD&gt;50% and &gt;20%, respectively. </t>
  </si>
  <si>
    <t>The average RPD of the replicate sample set for WQ-SEEP-r was 5% with an average difference of 3% for dissolved and 4% for total metals. Alkalinity (total and bicarbonate) had RPD&gt;20%.</t>
  </si>
  <si>
    <t>DES will be changing out pipes right after sample is collected.</t>
  </si>
  <si>
    <t>Pit 6.75 m deep at sampling location. Sampled from surface. Rock hazards noted overhead.</t>
  </si>
  <si>
    <t>Sampled from 3.4 m.  Rock hazards noted overhead.</t>
  </si>
  <si>
    <t>Sampled from 6.25 m deep.  Rock hazards noted overhead.</t>
  </si>
  <si>
    <t>Salt tracer completed for discharge measurement. Value flagged as an estimate because result appears to be an overestimate of observed channel conditions.</t>
  </si>
  <si>
    <t>Moderate flow in channel.  Water goes to subsurface approximately 15 m downstream of site. Value flagged as an estimate because result appears to be an overestimate of observed channel conditions.</t>
  </si>
  <si>
    <t>Weir pond recently cleaned by hand by AAM.  Piles of sand moved to beyond edges of pond.  All flow contained within weir pond and flowing through weir.</t>
  </si>
  <si>
    <t>Seep pump (in shack) total liters = 270046 L; liters/min = 152.1 at 13:38.  DES preparing to clean and de-scale pipes; flow was adjusting while measurements collected from 140L/min to 170 L/min.</t>
  </si>
  <si>
    <t>8:45</t>
  </si>
  <si>
    <t>Thin layer of fine sediment accumulation on bed in reach upstream of station.  Removed remote camera that monitored staff gauge/stage during freshet.</t>
  </si>
  <si>
    <t>Redundant atmospheric barologger (SN: 0012039961) downloaded and removed.  Existing logger (SN: 0012041756) downloaded and left on site.</t>
  </si>
  <si>
    <t>Dynamic stream channel; channel avulsion upstream of station.  Subsurface flows upstream of station for approximately 20 m.  Confluence with main channel 15 m upstream of station. Three consistent tracer trials were conducted however the salt tracer result appears to be an overestimate of observed channel conditions.</t>
  </si>
  <si>
    <t>ADV used for discharge measurement. (Logger re-installed at incorrect location; continuous stage file will be corrected accordingly for the period June 16-July 13,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</si>
</sst>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0.000"/>
    <numFmt numFmtId="166" formatCode="[$-1009]d\-mmm\-yy;@"/>
    <numFmt numFmtId="167" formatCode="0.0"/>
    <numFmt numFmtId="168" formatCode="0.000000"/>
    <numFmt numFmtId="169" formatCode="0.00000"/>
    <numFmt numFmtId="170" formatCode="0.0000"/>
  </numFmts>
  <fonts count="64"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name val="Arial"/>
      <family val="2"/>
    </font>
    <font>
      <sz val="10"/>
      <color theme="1"/>
      <name val="Arial"/>
      <family val="2"/>
    </font>
    <font>
      <sz val="11"/>
      <color indexed="8"/>
      <name val="Calibri"/>
      <family val="2"/>
    </font>
    <font>
      <sz val="10"/>
      <color indexed="8"/>
      <name val="Calibri"/>
      <family val="2"/>
    </font>
    <font>
      <sz val="10"/>
      <color theme="1"/>
      <name val="Calibri"/>
      <family val="2"/>
      <scheme val="minor"/>
    </font>
    <font>
      <b/>
      <sz val="10"/>
      <color theme="1"/>
      <name val="Calibri"/>
      <family val="2"/>
    </font>
    <font>
      <sz val="10"/>
      <color theme="1"/>
      <name val="Calibri"/>
      <family val="2"/>
    </font>
    <font>
      <i/>
      <u/>
      <sz val="10"/>
      <name val="Calibri"/>
      <family val="2"/>
    </font>
    <font>
      <sz val="10"/>
      <name val="Calibri"/>
      <family val="2"/>
    </font>
    <font>
      <b/>
      <sz val="10"/>
      <name val="Calibri"/>
      <family val="2"/>
    </font>
    <font>
      <b/>
      <sz val="10"/>
      <color indexed="8"/>
      <name val="Calibri"/>
      <family val="2"/>
    </font>
    <font>
      <b/>
      <vertAlign val="superscript"/>
      <sz val="10"/>
      <color indexed="8"/>
      <name val="Calibri"/>
      <family val="2"/>
    </font>
    <font>
      <b/>
      <sz val="11"/>
      <color indexed="8"/>
      <name val="Calibri"/>
      <family val="2"/>
    </font>
    <font>
      <b/>
      <i/>
      <u/>
      <sz val="10"/>
      <name val="Calibri"/>
      <family val="2"/>
    </font>
    <font>
      <b/>
      <sz val="18"/>
      <color theme="3"/>
      <name val="Cambria"/>
      <family val="2"/>
      <scheme val="major"/>
    </font>
    <font>
      <sz val="10"/>
      <name val="MS Sans Serif"/>
      <family val="2"/>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11"/>
      <color rgb="FF000000"/>
      <name val="Calibri"/>
      <family val="2"/>
    </font>
    <font>
      <b/>
      <sz val="11"/>
      <color rgb="FF000000"/>
      <name val="Calibri"/>
      <family val="2"/>
    </font>
    <font>
      <b/>
      <sz val="14"/>
      <color theme="1"/>
      <name val="Calibri"/>
      <family val="2"/>
      <scheme val="minor"/>
    </font>
    <font>
      <b/>
      <sz val="14"/>
      <name val="Calibri"/>
      <family val="2"/>
      <scheme val="minor"/>
    </font>
    <font>
      <sz val="14"/>
      <name val="Calibri"/>
      <family val="2"/>
      <scheme val="minor"/>
    </font>
    <font>
      <sz val="14"/>
      <color theme="1"/>
      <name val="Calibri"/>
      <family val="2"/>
      <scheme val="minor"/>
    </font>
    <font>
      <i/>
      <sz val="14"/>
      <name val="Calibri"/>
      <family val="2"/>
      <scheme val="minor"/>
    </font>
    <font>
      <i/>
      <sz val="14"/>
      <color theme="1" tint="0.34998626667073579"/>
      <name val="Calibri"/>
      <family val="2"/>
      <scheme val="minor"/>
    </font>
    <font>
      <sz val="14"/>
      <color theme="1" tint="0.34998626667073579"/>
      <name val="Calibri"/>
      <family val="2"/>
      <scheme val="minor"/>
    </font>
    <font>
      <i/>
      <sz val="14"/>
      <color theme="1" tint="0.499984740745262"/>
      <name val="Calibri"/>
      <family val="2"/>
      <scheme val="minor"/>
    </font>
    <font>
      <b/>
      <sz val="14"/>
      <color indexed="8"/>
      <name val="Calibri"/>
      <family val="2"/>
      <scheme val="minor"/>
    </font>
    <font>
      <b/>
      <i/>
      <sz val="14"/>
      <color indexed="8"/>
      <name val="Calibri"/>
      <family val="2"/>
      <scheme val="minor"/>
    </font>
    <font>
      <sz val="14"/>
      <color indexed="8"/>
      <name val="Calibri"/>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6" tint="0.39997558519241921"/>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0" tint="-0.499984740745262"/>
      </left>
      <right style="thin">
        <color theme="1" tint="0.499984740745262"/>
      </right>
      <top style="thin">
        <color theme="0" tint="-0.499984740745262"/>
      </top>
      <bottom style="thin">
        <color theme="0"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style="thin">
        <color indexed="64"/>
      </right>
      <top style="thin">
        <color indexed="64"/>
      </top>
      <bottom style="thin">
        <color indexed="64"/>
      </bottom>
      <diagonal/>
    </border>
  </borders>
  <cellStyleXfs count="164">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1" fillId="0" borderId="0" applyFont="0" applyFill="0" applyBorder="0" applyAlignment="0" applyProtection="0"/>
    <xf numFmtId="0" fontId="14"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7" fillId="4" borderId="0" applyNumberFormat="0" applyBorder="0" applyAlignment="0" applyProtection="0"/>
    <xf numFmtId="0" fontId="18" fillId="0" borderId="0"/>
    <xf numFmtId="0" fontId="1" fillId="0" borderId="0"/>
    <xf numFmtId="0" fontId="18" fillId="0" borderId="0"/>
    <xf numFmtId="0" fontId="19" fillId="0" borderId="0"/>
    <xf numFmtId="0" fontId="1" fillId="8" borderId="8" applyNumberFormat="0" applyFont="0" applyAlignment="0" applyProtection="0"/>
    <xf numFmtId="0" fontId="9" fillId="6" borderId="5" applyNumberFormat="0" applyAlignment="0" applyProtection="0"/>
    <xf numFmtId="9" fontId="19" fillId="0" borderId="0" applyFon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17" fillId="0" borderId="0"/>
    <xf numFmtId="0" fontId="17" fillId="0" borderId="0"/>
    <xf numFmtId="0" fontId="32"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34" borderId="0"/>
    <xf numFmtId="0" fontId="17" fillId="34" borderId="0"/>
    <xf numFmtId="0" fontId="17" fillId="34" borderId="0"/>
    <xf numFmtId="0" fontId="33" fillId="0" borderId="0"/>
    <xf numFmtId="0" fontId="34" fillId="35"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38"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5" fillId="45"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35" fillId="46" borderId="0" applyNumberFormat="0" applyBorder="0" applyAlignment="0" applyProtection="0"/>
    <xf numFmtId="0" fontId="35" fillId="47" borderId="0" applyNumberFormat="0" applyBorder="0" applyAlignment="0" applyProtection="0"/>
    <xf numFmtId="0" fontId="35" fillId="48"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5" fillId="51" borderId="0" applyNumberFormat="0" applyBorder="0" applyAlignment="0" applyProtection="0"/>
    <xf numFmtId="0" fontId="35" fillId="46" borderId="0" applyNumberFormat="0" applyBorder="0" applyAlignment="0" applyProtection="0"/>
    <xf numFmtId="0" fontId="35" fillId="47" borderId="0" applyNumberFormat="0" applyBorder="0" applyAlignment="0" applyProtection="0"/>
    <xf numFmtId="0" fontId="35" fillId="52" borderId="0" applyNumberFormat="0" applyBorder="0" applyAlignment="0" applyProtection="0"/>
    <xf numFmtId="0" fontId="36" fillId="36" borderId="0" applyNumberFormat="0" applyBorder="0" applyAlignment="0" applyProtection="0"/>
    <xf numFmtId="0" fontId="37" fillId="53" borderId="12" applyNumberFormat="0" applyAlignment="0" applyProtection="0"/>
    <xf numFmtId="0" fontId="38" fillId="54" borderId="13" applyNumberFormat="0" applyAlignment="0" applyProtection="0"/>
    <xf numFmtId="0" fontId="39" fillId="0" borderId="0" applyNumberFormat="0" applyFill="0" applyBorder="0" applyAlignment="0" applyProtection="0"/>
    <xf numFmtId="0" fontId="40" fillId="37" borderId="0" applyNumberFormat="0" applyBorder="0" applyAlignment="0" applyProtection="0"/>
    <xf numFmtId="0" fontId="41" fillId="0" borderId="14"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0" applyNumberFormat="0" applyFill="0" applyBorder="0" applyAlignment="0" applyProtection="0"/>
    <xf numFmtId="0" fontId="44" fillId="40" borderId="12" applyNumberFormat="0" applyAlignment="0" applyProtection="0"/>
    <xf numFmtId="0" fontId="45" fillId="0" borderId="17" applyNumberFormat="0" applyFill="0" applyAlignment="0" applyProtection="0"/>
    <xf numFmtId="0" fontId="46" fillId="55" borderId="0" applyNumberFormat="0" applyBorder="0" applyAlignment="0" applyProtection="0"/>
    <xf numFmtId="0" fontId="34" fillId="56" borderId="18" applyNumberFormat="0" applyFont="0" applyAlignment="0" applyProtection="0"/>
    <xf numFmtId="0" fontId="47" fillId="53" borderId="19" applyNumberFormat="0" applyAlignment="0" applyProtection="0"/>
    <xf numFmtId="0" fontId="48" fillId="0" borderId="0" applyNumberFormat="0" applyFill="0" applyBorder="0" applyAlignment="0" applyProtection="0"/>
    <xf numFmtId="0" fontId="49" fillId="0" borderId="20" applyNumberFormat="0" applyFill="0" applyAlignment="0" applyProtection="0"/>
    <xf numFmtId="0" fontId="50" fillId="0" borderId="0" applyNumberFormat="0" applyFill="0" applyBorder="0" applyAlignment="0" applyProtection="0"/>
    <xf numFmtId="0" fontId="33" fillId="0" borderId="0"/>
    <xf numFmtId="0" fontId="17" fillId="34" borderId="0"/>
    <xf numFmtId="0" fontId="17" fillId="34" borderId="0"/>
    <xf numFmtId="0" fontId="17" fillId="34" borderId="0"/>
    <xf numFmtId="0" fontId="17" fillId="34" borderId="0"/>
    <xf numFmtId="0" fontId="33" fillId="0" borderId="0"/>
    <xf numFmtId="0" fontId="17" fillId="34" borderId="0"/>
    <xf numFmtId="0" fontId="17" fillId="34" borderId="0"/>
    <xf numFmtId="0" fontId="33" fillId="0" borderId="0"/>
    <xf numFmtId="0" fontId="17" fillId="34" borderId="0"/>
    <xf numFmtId="0" fontId="33" fillId="0" borderId="0"/>
    <xf numFmtId="0" fontId="17" fillId="34" borderId="0"/>
    <xf numFmtId="0" fontId="33" fillId="0" borderId="0"/>
    <xf numFmtId="0" fontId="17" fillId="34" borderId="0"/>
    <xf numFmtId="0" fontId="17" fillId="34" borderId="0"/>
    <xf numFmtId="0" fontId="17" fillId="34" borderId="0"/>
    <xf numFmtId="0" fontId="33" fillId="0" borderId="0"/>
    <xf numFmtId="0" fontId="17" fillId="34" borderId="0"/>
    <xf numFmtId="0" fontId="17" fillId="34" borderId="0"/>
    <xf numFmtId="0" fontId="17" fillId="34" borderId="0"/>
    <xf numFmtId="164" fontId="1" fillId="0" borderId="0" applyFont="0" applyFill="0" applyBorder="0" applyAlignment="0" applyProtection="0"/>
    <xf numFmtId="0" fontId="18" fillId="0" borderId="0"/>
    <xf numFmtId="0" fontId="18" fillId="0" borderId="0"/>
    <xf numFmtId="9" fontId="1" fillId="0" borderId="0" applyFont="0" applyFill="0" applyBorder="0" applyAlignment="0" applyProtection="0"/>
    <xf numFmtId="0" fontId="17" fillId="34" borderId="0"/>
    <xf numFmtId="0" fontId="1" fillId="0" borderId="0"/>
    <xf numFmtId="9" fontId="1" fillId="0" borderId="0" applyFont="0" applyFill="0" applyBorder="0" applyAlignment="0" applyProtection="0"/>
    <xf numFmtId="0" fontId="20" fillId="0" borderId="0"/>
    <xf numFmtId="9" fontId="17" fillId="0" borderId="0" applyFont="0" applyFill="0" applyBorder="0" applyAlignment="0" applyProtection="0"/>
  </cellStyleXfs>
  <cellXfs count="128">
    <xf numFmtId="0" fontId="0" fillId="0" borderId="0" xfId="0"/>
    <xf numFmtId="0" fontId="22" fillId="0" borderId="0" xfId="0" applyFont="1" applyFill="1" applyBorder="1" applyAlignment="1">
      <alignment horizontal="center" vertical="center"/>
    </xf>
    <xf numFmtId="0" fontId="21" fillId="0" borderId="10" xfId="47" applyFont="1" applyFill="1" applyBorder="1" applyAlignment="1">
      <alignment horizontal="center" vertical="center" wrapText="1"/>
    </xf>
    <xf numFmtId="0" fontId="21" fillId="0" borderId="0" xfId="47" applyFont="1" applyFill="1" applyBorder="1" applyAlignment="1">
      <alignment horizontal="center" vertical="center" wrapText="1"/>
    </xf>
    <xf numFmtId="0" fontId="20" fillId="0" borderId="10" xfId="48" applyFont="1" applyFill="1" applyBorder="1" applyAlignment="1">
      <alignment horizontal="center" vertical="center" wrapText="1"/>
    </xf>
    <xf numFmtId="0" fontId="23" fillId="0" borderId="0" xfId="0" applyFont="1" applyFill="1" applyBorder="1" applyAlignment="1">
      <alignment horizontal="left" vertical="center"/>
    </xf>
    <xf numFmtId="0" fontId="24" fillId="0" borderId="0" xfId="0" applyFont="1" applyFill="1" applyBorder="1" applyAlignment="1">
      <alignment horizontal="center" vertical="center"/>
    </xf>
    <xf numFmtId="165" fontId="25" fillId="0" borderId="0" xfId="0" applyNumberFormat="1" applyFont="1" applyFill="1" applyBorder="1" applyAlignment="1">
      <alignment horizontal="center"/>
    </xf>
    <xf numFmtId="2" fontId="24" fillId="0" borderId="0"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xf>
    <xf numFmtId="0" fontId="24" fillId="0" borderId="0" xfId="0" applyFont="1" applyFill="1" applyBorder="1"/>
    <xf numFmtId="165" fontId="26" fillId="0" borderId="0" xfId="0" applyNumberFormat="1" applyFont="1" applyFill="1" applyBorder="1" applyAlignment="1">
      <alignment horizontal="center" vertical="center"/>
    </xf>
    <xf numFmtId="165" fontId="27"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0" fontId="21" fillId="0" borderId="10" xfId="48" applyFont="1" applyFill="1" applyBorder="1" applyAlignment="1">
      <alignment horizontal="center" vertical="center" wrapText="1"/>
    </xf>
    <xf numFmtId="0" fontId="28" fillId="33" borderId="10" xfId="47" applyFont="1" applyFill="1" applyBorder="1" applyAlignment="1">
      <alignment horizontal="center" vertical="center" wrapText="1"/>
    </xf>
    <xf numFmtId="2" fontId="23" fillId="0" borderId="0" xfId="0" applyNumberFormat="1" applyFont="1" applyFill="1" applyBorder="1" applyAlignment="1">
      <alignment horizontal="center" vertical="center"/>
    </xf>
    <xf numFmtId="0" fontId="30" fillId="33" borderId="11" xfId="48" applyFont="1" applyFill="1" applyBorder="1" applyAlignment="1">
      <alignment horizontal="center"/>
    </xf>
    <xf numFmtId="15" fontId="23" fillId="0" borderId="0" xfId="0" applyNumberFormat="1" applyFont="1" applyFill="1" applyBorder="1" applyAlignment="1">
      <alignment horizontal="center"/>
    </xf>
    <xf numFmtId="165" fontId="31" fillId="0" borderId="0" xfId="0" applyNumberFormat="1" applyFont="1" applyFill="1" applyBorder="1" applyAlignment="1">
      <alignment horizontal="center"/>
    </xf>
    <xf numFmtId="0" fontId="28" fillId="33" borderId="10" xfId="47" applyFont="1" applyFill="1" applyBorder="1" applyAlignment="1">
      <alignment horizontal="center" vertical="center"/>
    </xf>
    <xf numFmtId="0" fontId="28" fillId="33" borderId="10" xfId="48" applyFont="1" applyFill="1" applyBorder="1" applyAlignment="1">
      <alignment horizontal="center" vertical="center"/>
    </xf>
    <xf numFmtId="0" fontId="51" fillId="0" borderId="10" xfId="0" applyFont="1" applyFill="1" applyBorder="1" applyAlignment="1" applyProtection="1">
      <alignment horizontal="center" vertical="center" wrapText="1"/>
    </xf>
    <xf numFmtId="15" fontId="51" fillId="0" borderId="10" xfId="0" applyNumberFormat="1" applyFont="1" applyFill="1" applyBorder="1" applyAlignment="1" applyProtection="1">
      <alignment horizontal="center" vertical="center" wrapText="1"/>
    </xf>
    <xf numFmtId="0" fontId="51" fillId="0" borderId="10" xfId="0" applyFont="1" applyFill="1" applyBorder="1" applyAlignment="1" applyProtection="1">
      <alignment horizontal="left" vertical="center" wrapText="1"/>
    </xf>
    <xf numFmtId="0" fontId="55" fillId="0" borderId="0" xfId="0" applyNumberFormat="1" applyFont="1" applyFill="1" applyAlignment="1" applyProtection="1"/>
    <xf numFmtId="0" fontId="56" fillId="0" borderId="0" xfId="0" applyFont="1"/>
    <xf numFmtId="0" fontId="54" fillId="58" borderId="25" xfId="0" applyNumberFormat="1" applyFont="1" applyFill="1" applyBorder="1" applyAlignment="1" applyProtection="1">
      <alignment horizontal="right" vertical="center" wrapText="1"/>
    </xf>
    <xf numFmtId="0" fontId="54" fillId="58" borderId="25" xfId="0" applyNumberFormat="1" applyFont="1" applyFill="1" applyBorder="1" applyAlignment="1" applyProtection="1">
      <alignment horizontal="center" vertical="center"/>
    </xf>
    <xf numFmtId="0" fontId="54" fillId="58" borderId="26" xfId="0" applyNumberFormat="1" applyFont="1" applyFill="1" applyBorder="1" applyAlignment="1" applyProtection="1">
      <alignment horizontal="right" vertical="center" wrapText="1"/>
    </xf>
    <xf numFmtId="0" fontId="54" fillId="58" borderId="26" xfId="0" applyNumberFormat="1" applyFont="1" applyFill="1" applyBorder="1" applyAlignment="1" applyProtection="1">
      <alignment horizontal="center" vertical="center"/>
    </xf>
    <xf numFmtId="166" fontId="54" fillId="58" borderId="26" xfId="0" applyNumberFormat="1" applyFont="1" applyFill="1" applyBorder="1" applyAlignment="1" applyProtection="1">
      <alignment horizontal="center" vertical="center"/>
    </xf>
    <xf numFmtId="167" fontId="54" fillId="58" borderId="27" xfId="0" applyNumberFormat="1" applyFont="1" applyFill="1" applyBorder="1" applyAlignment="1" applyProtection="1">
      <alignment horizontal="center" vertical="center"/>
    </xf>
    <xf numFmtId="0" fontId="55" fillId="0" borderId="24" xfId="0" applyNumberFormat="1" applyFont="1" applyFill="1" applyBorder="1" applyAlignment="1" applyProtection="1">
      <alignment horizontal="left" vertical="center"/>
    </xf>
    <xf numFmtId="0" fontId="55" fillId="59" borderId="24" xfId="0" applyNumberFormat="1" applyFont="1" applyFill="1" applyBorder="1" applyAlignment="1" applyProtection="1">
      <alignment horizontal="center" vertical="center"/>
    </xf>
    <xf numFmtId="167" fontId="55" fillId="0" borderId="24" xfId="0" applyNumberFormat="1" applyFont="1" applyFill="1" applyBorder="1" applyAlignment="1" applyProtection="1">
      <alignment horizontal="center" vertical="center"/>
    </xf>
    <xf numFmtId="0" fontId="55" fillId="0" borderId="24" xfId="0" applyNumberFormat="1" applyFont="1" applyFill="1" applyBorder="1" applyAlignment="1" applyProtection="1">
      <alignment horizontal="center" vertical="center"/>
    </xf>
    <xf numFmtId="0" fontId="55" fillId="59" borderId="24" xfId="0" quotePrefix="1" applyNumberFormat="1" applyFont="1" applyFill="1" applyBorder="1" applyAlignment="1" applyProtection="1">
      <alignment horizontal="center" vertical="center"/>
    </xf>
    <xf numFmtId="167" fontId="55" fillId="0" borderId="24" xfId="0" applyNumberFormat="1" applyFont="1" applyFill="1" applyBorder="1" applyAlignment="1" applyProtection="1">
      <alignment horizontal="left" vertical="center"/>
    </xf>
    <xf numFmtId="167" fontId="55" fillId="59" borderId="24" xfId="0" applyNumberFormat="1" applyFont="1" applyFill="1" applyBorder="1" applyAlignment="1" applyProtection="1">
      <alignment horizontal="center" vertical="center"/>
    </xf>
    <xf numFmtId="2" fontId="55" fillId="0" borderId="24" xfId="0" applyNumberFormat="1" applyFont="1" applyFill="1" applyBorder="1" applyAlignment="1" applyProtection="1">
      <alignment horizontal="center" vertical="center"/>
    </xf>
    <xf numFmtId="167" fontId="56" fillId="0" borderId="0" xfId="0" applyNumberFormat="1" applyFont="1"/>
    <xf numFmtId="167" fontId="55" fillId="0" borderId="24" xfId="149" applyNumberFormat="1" applyFont="1" applyFill="1" applyBorder="1" applyAlignment="1" applyProtection="1">
      <alignment horizontal="center"/>
    </xf>
    <xf numFmtId="0" fontId="55" fillId="0" borderId="24" xfId="0" quotePrefix="1" applyNumberFormat="1" applyFont="1" applyFill="1" applyBorder="1" applyAlignment="1" applyProtection="1">
      <alignment horizontal="center" vertical="center"/>
    </xf>
    <xf numFmtId="0" fontId="55" fillId="0" borderId="24" xfId="149" applyNumberFormat="1" applyFont="1" applyFill="1" applyBorder="1" applyAlignment="1" applyProtection="1">
      <alignment horizontal="center" vertical="center"/>
    </xf>
    <xf numFmtId="9" fontId="55" fillId="0" borderId="24" xfId="158" applyFont="1" applyFill="1" applyBorder="1" applyAlignment="1" applyProtection="1">
      <alignment horizontal="center" vertical="center"/>
    </xf>
    <xf numFmtId="2" fontId="55" fillId="0" borderId="24" xfId="149" applyNumberFormat="1" applyFont="1" applyFill="1" applyBorder="1" applyAlignment="1" applyProtection="1">
      <alignment horizontal="center" vertical="center"/>
    </xf>
    <xf numFmtId="0" fontId="56" fillId="0" borderId="0" xfId="0" applyFont="1" applyBorder="1"/>
    <xf numFmtId="0" fontId="55" fillId="57" borderId="24" xfId="149" applyNumberFormat="1" applyFont="1" applyFill="1" applyBorder="1" applyAlignment="1" applyProtection="1">
      <alignment horizontal="center" vertical="center"/>
    </xf>
    <xf numFmtId="0" fontId="55" fillId="57" borderId="24" xfId="0" applyNumberFormat="1" applyFont="1" applyFill="1" applyBorder="1" applyAlignment="1" applyProtection="1">
      <alignment horizontal="left" vertical="center"/>
    </xf>
    <xf numFmtId="0" fontId="58" fillId="57" borderId="24" xfId="0" applyNumberFormat="1" applyFont="1" applyFill="1" applyBorder="1" applyAlignment="1" applyProtection="1">
      <alignment horizontal="right" vertical="center"/>
    </xf>
    <xf numFmtId="0" fontId="58" fillId="0" borderId="24" xfId="0" applyNumberFormat="1" applyFont="1" applyFill="1" applyBorder="1" applyAlignment="1" applyProtection="1">
      <alignment horizontal="center" vertical="center"/>
    </xf>
    <xf numFmtId="0" fontId="59" fillId="0" borderId="24" xfId="0" quotePrefix="1" applyNumberFormat="1" applyFont="1" applyFill="1" applyBorder="1" applyAlignment="1" applyProtection="1">
      <alignment horizontal="center" vertical="center"/>
    </xf>
    <xf numFmtId="0" fontId="60" fillId="0" borderId="24" xfId="0" applyNumberFormat="1" applyFont="1" applyFill="1" applyBorder="1" applyAlignment="1" applyProtection="1">
      <alignment horizontal="center" vertical="center"/>
    </xf>
    <xf numFmtId="168" fontId="60" fillId="0" borderId="24" xfId="149" applyNumberFormat="1" applyFont="1" applyFill="1" applyBorder="1" applyAlignment="1" applyProtection="1">
      <alignment horizontal="center" vertical="center"/>
    </xf>
    <xf numFmtId="169" fontId="60" fillId="0" borderId="24" xfId="149" applyNumberFormat="1" applyFont="1" applyFill="1" applyBorder="1" applyAlignment="1" applyProtection="1">
      <alignment horizontal="center" vertical="center"/>
    </xf>
    <xf numFmtId="0" fontId="58" fillId="57" borderId="24" xfId="0" applyNumberFormat="1" applyFont="1" applyFill="1" applyBorder="1" applyAlignment="1" applyProtection="1">
      <alignment horizontal="left" vertical="center" indent="1"/>
    </xf>
    <xf numFmtId="170" fontId="55" fillId="0" borderId="24" xfId="0" applyNumberFormat="1" applyFont="1" applyFill="1" applyBorder="1" applyAlignment="1" applyProtection="1">
      <alignment horizontal="center" vertical="center"/>
    </xf>
    <xf numFmtId="0" fontId="55" fillId="0" borderId="25" xfId="149" applyNumberFormat="1" applyFont="1" applyFill="1" applyBorder="1" applyAlignment="1" applyProtection="1">
      <alignment horizontal="center" vertical="center"/>
    </xf>
    <xf numFmtId="0" fontId="55" fillId="57" borderId="25" xfId="149" applyNumberFormat="1" applyFont="1" applyFill="1" applyBorder="1" applyAlignment="1" applyProtection="1">
      <alignment horizontal="center" vertical="center"/>
    </xf>
    <xf numFmtId="0" fontId="55" fillId="0" borderId="28" xfId="0" applyNumberFormat="1" applyFont="1" applyFill="1" applyBorder="1" applyAlignment="1" applyProtection="1">
      <alignment horizontal="left" vertical="center"/>
    </xf>
    <xf numFmtId="0" fontId="55" fillId="0" borderId="28" xfId="0" applyNumberFormat="1" applyFont="1" applyFill="1" applyBorder="1" applyAlignment="1" applyProtection="1">
      <alignment horizontal="center" vertical="center"/>
    </xf>
    <xf numFmtId="0" fontId="55" fillId="0" borderId="28" xfId="0" quotePrefix="1" applyNumberFormat="1" applyFont="1" applyFill="1" applyBorder="1" applyAlignment="1" applyProtection="1">
      <alignment horizontal="center" vertical="center"/>
    </xf>
    <xf numFmtId="0" fontId="55" fillId="0" borderId="29" xfId="149" applyNumberFormat="1" applyFont="1" applyFill="1" applyBorder="1" applyAlignment="1" applyProtection="1">
      <alignment horizontal="center" vertical="center"/>
    </xf>
    <xf numFmtId="167" fontId="61" fillId="34" borderId="0" xfId="0" applyNumberFormat="1" applyFont="1" applyFill="1" applyBorder="1" applyAlignment="1" applyProtection="1">
      <alignment horizontal="left" vertical="center"/>
    </xf>
    <xf numFmtId="9" fontId="61" fillId="34" borderId="0" xfId="158" applyFont="1" applyFill="1" applyBorder="1" applyAlignment="1" applyProtection="1">
      <alignment horizontal="left" vertical="center"/>
    </xf>
    <xf numFmtId="167" fontId="61" fillId="34" borderId="30" xfId="0" applyNumberFormat="1" applyFont="1" applyFill="1" applyBorder="1" applyAlignment="1" applyProtection="1">
      <alignment horizontal="left" vertical="center"/>
    </xf>
    <xf numFmtId="167" fontId="61" fillId="34" borderId="31" xfId="0" quotePrefix="1" applyNumberFormat="1" applyFont="1" applyFill="1" applyBorder="1" applyAlignment="1" applyProtection="1">
      <alignment horizontal="left" vertical="center"/>
    </xf>
    <xf numFmtId="167" fontId="56" fillId="0" borderId="31" xfId="0" applyNumberFormat="1" applyFont="1" applyBorder="1" applyAlignment="1">
      <alignment horizontal="left"/>
    </xf>
    <xf numFmtId="167" fontId="56" fillId="0" borderId="32" xfId="0" applyNumberFormat="1" applyFont="1" applyBorder="1" applyAlignment="1">
      <alignment horizontal="left"/>
    </xf>
    <xf numFmtId="0" fontId="56" fillId="59" borderId="0" xfId="0" applyFont="1" applyFill="1"/>
    <xf numFmtId="0" fontId="63" fillId="57" borderId="33" xfId="0" applyNumberFormat="1" applyFont="1" applyFill="1" applyBorder="1" applyAlignment="1" applyProtection="1">
      <alignment horizontal="left" vertical="center"/>
    </xf>
    <xf numFmtId="0" fontId="62" fillId="57" borderId="0" xfId="0" applyNumberFormat="1" applyFont="1" applyFill="1" applyBorder="1" applyAlignment="1" applyProtection="1">
      <alignment horizontal="left" vertical="center"/>
    </xf>
    <xf numFmtId="0" fontId="62" fillId="57" borderId="34" xfId="0" applyNumberFormat="1" applyFont="1" applyFill="1" applyBorder="1" applyAlignment="1" applyProtection="1">
      <alignment horizontal="left" vertical="center"/>
    </xf>
    <xf numFmtId="0" fontId="55" fillId="0" borderId="0" xfId="0" applyNumberFormat="1" applyFont="1" applyFill="1" applyBorder="1" applyAlignment="1" applyProtection="1">
      <alignment horizontal="left" vertical="center"/>
    </xf>
    <xf numFmtId="0" fontId="55" fillId="0" borderId="0" xfId="0" applyNumberFormat="1" applyFont="1" applyFill="1" applyBorder="1" applyAlignment="1" applyProtection="1">
      <alignment horizontal="center" vertical="center"/>
    </xf>
    <xf numFmtId="0" fontId="55" fillId="0" borderId="0" xfId="0" quotePrefix="1" applyNumberFormat="1" applyFont="1" applyFill="1" applyBorder="1" applyAlignment="1" applyProtection="1">
      <alignment horizontal="center" vertical="center"/>
    </xf>
    <xf numFmtId="0" fontId="28" fillId="33" borderId="10" xfId="47" applyFont="1" applyFill="1" applyBorder="1" applyAlignment="1">
      <alignment horizontal="left" vertical="center" wrapText="1"/>
    </xf>
    <xf numFmtId="0" fontId="22" fillId="0" borderId="0" xfId="0" applyFont="1" applyFill="1" applyBorder="1" applyAlignment="1">
      <alignment horizontal="left" vertical="center"/>
    </xf>
    <xf numFmtId="166" fontId="0" fillId="0" borderId="38" xfId="0" applyNumberFormat="1" applyBorder="1" applyAlignment="1" applyProtection="1">
      <alignment horizontal="center" vertical="center"/>
    </xf>
    <xf numFmtId="0" fontId="51" fillId="0" borderId="39" xfId="0" applyFont="1" applyFill="1" applyBorder="1" applyAlignment="1" applyProtection="1">
      <alignment vertical="center" wrapText="1"/>
    </xf>
    <xf numFmtId="0" fontId="51" fillId="0" borderId="39" xfId="0" applyFont="1" applyFill="1" applyBorder="1" applyAlignment="1" applyProtection="1">
      <alignment horizontal="right" vertical="center" wrapText="1"/>
    </xf>
    <xf numFmtId="15" fontId="51" fillId="0" borderId="39" xfId="0" applyNumberFormat="1" applyFont="1" applyFill="1" applyBorder="1" applyAlignment="1" applyProtection="1">
      <alignment horizontal="right" vertical="center" wrapText="1"/>
    </xf>
    <xf numFmtId="0" fontId="28" fillId="33" borderId="0" xfId="47" applyFont="1" applyFill="1" applyBorder="1" applyAlignment="1">
      <alignment horizontal="center" vertical="center" wrapText="1"/>
    </xf>
    <xf numFmtId="0" fontId="51" fillId="0" borderId="0" xfId="0" applyFont="1" applyFill="1" applyBorder="1" applyAlignment="1" applyProtection="1">
      <alignment vertical="center" wrapText="1"/>
    </xf>
    <xf numFmtId="0" fontId="21" fillId="0" borderId="38" xfId="47" applyFont="1" applyFill="1" applyBorder="1" applyAlignment="1">
      <alignment horizontal="center" vertical="center" wrapText="1"/>
    </xf>
    <xf numFmtId="0" fontId="54" fillId="0" borderId="0" xfId="0" applyNumberFormat="1" applyFont="1" applyFill="1" applyAlignment="1" applyProtection="1"/>
    <xf numFmtId="0" fontId="54" fillId="58" borderId="27" xfId="0" applyNumberFormat="1" applyFont="1" applyFill="1" applyBorder="1" applyAlignment="1" applyProtection="1">
      <alignment horizontal="center" vertical="center" wrapText="1"/>
    </xf>
    <xf numFmtId="0" fontId="55" fillId="59" borderId="24" xfId="149" applyNumberFormat="1" applyFont="1" applyFill="1" applyBorder="1" applyAlignment="1" applyProtection="1">
      <alignment horizontal="center" vertical="center"/>
    </xf>
    <xf numFmtId="9" fontId="55" fillId="0" borderId="0" xfId="158" applyFont="1" applyFill="1" applyBorder="1" applyAlignment="1" applyProtection="1">
      <alignment horizontal="center" vertical="center"/>
    </xf>
    <xf numFmtId="165" fontId="55" fillId="0" borderId="24" xfId="149" applyNumberFormat="1" applyFont="1" applyFill="1" applyBorder="1" applyAlignment="1" applyProtection="1">
      <alignment horizontal="center" vertical="center"/>
    </xf>
    <xf numFmtId="0" fontId="55" fillId="0" borderId="0" xfId="149" applyNumberFormat="1" applyFont="1" applyFill="1" applyBorder="1" applyAlignment="1" applyProtection="1">
      <alignment horizontal="center" vertical="center"/>
    </xf>
    <xf numFmtId="0" fontId="51" fillId="0" borderId="40" xfId="0" applyFont="1" applyFill="1" applyBorder="1" applyAlignment="1" applyProtection="1">
      <alignment horizontal="center" vertical="center" wrapText="1"/>
    </xf>
    <xf numFmtId="14" fontId="51" fillId="0" borderId="40" xfId="0" applyNumberFormat="1" applyFont="1" applyFill="1" applyBorder="1" applyAlignment="1" applyProtection="1">
      <alignment horizontal="center" vertical="center" wrapText="1"/>
    </xf>
    <xf numFmtId="20" fontId="51" fillId="0" borderId="40" xfId="0" applyNumberFormat="1" applyFont="1" applyFill="1" applyBorder="1" applyAlignment="1" applyProtection="1">
      <alignment horizontal="center" vertical="center" wrapText="1"/>
    </xf>
    <xf numFmtId="165" fontId="51" fillId="0" borderId="40" xfId="0" applyNumberFormat="1" applyFont="1" applyFill="1" applyBorder="1" applyAlignment="1" applyProtection="1">
      <alignment horizontal="center" vertical="center" wrapText="1"/>
    </xf>
    <xf numFmtId="0" fontId="0" fillId="0" borderId="40" xfId="0" applyBorder="1" applyAlignment="1">
      <alignment horizontal="center" vertical="center"/>
    </xf>
    <xf numFmtId="165" fontId="0" fillId="0" borderId="40" xfId="0" applyNumberFormat="1" applyBorder="1" applyAlignment="1">
      <alignment horizontal="center" vertical="center"/>
    </xf>
    <xf numFmtId="0" fontId="0" fillId="0" borderId="40" xfId="0" applyFont="1" applyFill="1" applyBorder="1" applyAlignment="1">
      <alignment horizontal="center" vertical="center"/>
    </xf>
    <xf numFmtId="14" fontId="0" fillId="0" borderId="40" xfId="0" applyNumberFormat="1" applyFont="1" applyFill="1" applyBorder="1" applyAlignment="1">
      <alignment horizontal="center" vertical="center"/>
    </xf>
    <xf numFmtId="165" fontId="0" fillId="0" borderId="40" xfId="0" applyNumberFormat="1" applyFont="1" applyFill="1" applyBorder="1" applyAlignment="1">
      <alignment horizontal="center" vertical="center"/>
    </xf>
    <xf numFmtId="0" fontId="0" fillId="0" borderId="0" xfId="0" applyFont="1" applyFill="1" applyBorder="1" applyAlignment="1">
      <alignment horizontal="center" vertical="center"/>
    </xf>
    <xf numFmtId="0" fontId="21" fillId="0" borderId="10" xfId="47" applyFont="1" applyFill="1" applyBorder="1" applyAlignment="1">
      <alignment horizontal="center" vertical="center" wrapText="1"/>
    </xf>
    <xf numFmtId="0" fontId="28" fillId="33" borderId="10" xfId="47" applyFont="1" applyFill="1" applyBorder="1" applyAlignment="1">
      <alignment horizontal="center" vertical="center"/>
    </xf>
    <xf numFmtId="0" fontId="52" fillId="57" borderId="21" xfId="0" applyFont="1" applyFill="1" applyBorder="1" applyAlignment="1" applyProtection="1">
      <alignment horizontal="center" vertical="center" wrapText="1"/>
    </xf>
    <xf numFmtId="0" fontId="52" fillId="57" borderId="22" xfId="0" applyFont="1" applyFill="1" applyBorder="1" applyAlignment="1" applyProtection="1">
      <alignment horizontal="center" vertical="center" wrapText="1"/>
    </xf>
    <xf numFmtId="0" fontId="52" fillId="57" borderId="23" xfId="0" applyFont="1" applyFill="1" applyBorder="1" applyAlignment="1" applyProtection="1">
      <alignment horizontal="center" vertical="center" wrapText="1"/>
    </xf>
    <xf numFmtId="0" fontId="62" fillId="61" borderId="33" xfId="0" applyNumberFormat="1" applyFont="1" applyFill="1" applyBorder="1" applyAlignment="1" applyProtection="1">
      <alignment horizontal="left" vertical="center"/>
    </xf>
    <xf numFmtId="0" fontId="62" fillId="61" borderId="0" xfId="0" applyNumberFormat="1" applyFont="1" applyFill="1" applyBorder="1" applyAlignment="1" applyProtection="1">
      <alignment horizontal="left" vertical="center"/>
    </xf>
    <xf numFmtId="0" fontId="62" fillId="61" borderId="34" xfId="0" applyNumberFormat="1" applyFont="1" applyFill="1" applyBorder="1" applyAlignment="1" applyProtection="1">
      <alignment horizontal="left" vertical="center"/>
    </xf>
    <xf numFmtId="0" fontId="62" fillId="62" borderId="33" xfId="0" applyNumberFormat="1" applyFont="1" applyFill="1" applyBorder="1" applyAlignment="1" applyProtection="1">
      <alignment horizontal="left" vertical="center"/>
    </xf>
    <xf numFmtId="0" fontId="62" fillId="62" borderId="0" xfId="0" applyNumberFormat="1" applyFont="1" applyFill="1" applyBorder="1" applyAlignment="1" applyProtection="1">
      <alignment horizontal="left" vertical="center"/>
    </xf>
    <xf numFmtId="0" fontId="62" fillId="62" borderId="34" xfId="0" applyNumberFormat="1" applyFont="1" applyFill="1" applyBorder="1" applyAlignment="1" applyProtection="1">
      <alignment horizontal="left" vertical="center"/>
    </xf>
    <xf numFmtId="0" fontId="62" fillId="63" borderId="33" xfId="0" applyNumberFormat="1" applyFont="1" applyFill="1" applyBorder="1" applyAlignment="1" applyProtection="1">
      <alignment horizontal="left" vertical="center"/>
    </xf>
    <xf numFmtId="0" fontId="62" fillId="63" borderId="0" xfId="0" applyNumberFormat="1" applyFont="1" applyFill="1" applyBorder="1" applyAlignment="1" applyProtection="1">
      <alignment horizontal="left" vertical="center"/>
    </xf>
    <xf numFmtId="0" fontId="62" fillId="63" borderId="34" xfId="0" applyNumberFormat="1" applyFont="1" applyFill="1" applyBorder="1" applyAlignment="1" applyProtection="1">
      <alignment horizontal="left" vertical="center"/>
    </xf>
    <xf numFmtId="0" fontId="61" fillId="0" borderId="33" xfId="0" applyNumberFormat="1" applyFont="1" applyFill="1" applyBorder="1" applyAlignment="1" applyProtection="1">
      <alignment horizontal="left" vertical="center" wrapText="1"/>
    </xf>
    <xf numFmtId="0" fontId="61" fillId="0" borderId="0" xfId="0" applyNumberFormat="1" applyFont="1" applyFill="1" applyBorder="1" applyAlignment="1" applyProtection="1">
      <alignment horizontal="left" vertical="center" wrapText="1"/>
    </xf>
    <xf numFmtId="0" fontId="61" fillId="0" borderId="34" xfId="0" applyNumberFormat="1" applyFont="1" applyFill="1" applyBorder="1" applyAlignment="1" applyProtection="1">
      <alignment horizontal="left" vertical="center" wrapText="1"/>
    </xf>
    <xf numFmtId="0" fontId="61" fillId="0" borderId="35" xfId="0" applyNumberFormat="1" applyFont="1" applyFill="1" applyBorder="1" applyAlignment="1" applyProtection="1">
      <alignment horizontal="left" vertical="center" wrapText="1"/>
    </xf>
    <xf numFmtId="0" fontId="61" fillId="0" borderId="36" xfId="0" applyNumberFormat="1" applyFont="1" applyFill="1" applyBorder="1" applyAlignment="1" applyProtection="1">
      <alignment horizontal="left" vertical="center" wrapText="1"/>
    </xf>
    <xf numFmtId="0" fontId="61" fillId="0" borderId="37" xfId="0" applyNumberFormat="1" applyFont="1" applyFill="1" applyBorder="1" applyAlignment="1" applyProtection="1">
      <alignment horizontal="left" vertical="center" wrapText="1"/>
    </xf>
    <xf numFmtId="0" fontId="54" fillId="58" borderId="24" xfId="0" applyNumberFormat="1" applyFont="1" applyFill="1" applyBorder="1" applyAlignment="1" applyProtection="1">
      <alignment horizontal="center" vertical="center"/>
    </xf>
    <xf numFmtId="0" fontId="54" fillId="58" borderId="24" xfId="0" applyNumberFormat="1" applyFont="1" applyFill="1" applyBorder="1" applyAlignment="1" applyProtection="1">
      <alignment horizontal="center" vertical="center" wrapText="1"/>
    </xf>
    <xf numFmtId="0" fontId="61" fillId="34" borderId="0" xfId="0" applyNumberFormat="1" applyFont="1" applyFill="1" applyBorder="1" applyAlignment="1" applyProtection="1">
      <alignment horizontal="left" vertical="center" wrapText="1"/>
    </xf>
    <xf numFmtId="0" fontId="62" fillId="60" borderId="33" xfId="0" applyNumberFormat="1" applyFont="1" applyFill="1" applyBorder="1" applyAlignment="1" applyProtection="1">
      <alignment horizontal="left" vertical="center"/>
    </xf>
    <xf numFmtId="0" fontId="62" fillId="60" borderId="0" xfId="0" applyNumberFormat="1" applyFont="1" applyFill="1" applyBorder="1" applyAlignment="1" applyProtection="1">
      <alignment horizontal="left" vertical="center"/>
    </xf>
    <xf numFmtId="0" fontId="62" fillId="60" borderId="34" xfId="0" applyNumberFormat="1" applyFont="1" applyFill="1" applyBorder="1" applyAlignment="1" applyProtection="1">
      <alignment horizontal="left" vertical="center"/>
    </xf>
  </cellXfs>
  <cellStyles count="164">
    <cellStyle name="20% - Accent1" xfId="67" builtinId="30" customBuiltin="1"/>
    <cellStyle name="20% - Accent1 2" xfId="1"/>
    <cellStyle name="20% - Accent1 2 2" xfId="94"/>
    <cellStyle name="20% - Accent2" xfId="71" builtinId="34" customBuiltin="1"/>
    <cellStyle name="20% - Accent2 2" xfId="2"/>
    <cellStyle name="20% - Accent2 2 2" xfId="95"/>
    <cellStyle name="20% - Accent3" xfId="75" builtinId="38" customBuiltin="1"/>
    <cellStyle name="20% - Accent3 2" xfId="3"/>
    <cellStyle name="20% - Accent3 2 2" xfId="96"/>
    <cellStyle name="20% - Accent4" xfId="79" builtinId="42" customBuiltin="1"/>
    <cellStyle name="20% - Accent4 2" xfId="4"/>
    <cellStyle name="20% - Accent4 2 2" xfId="97"/>
    <cellStyle name="20% - Accent5" xfId="83" builtinId="46" customBuiltin="1"/>
    <cellStyle name="20% - Accent5 2" xfId="5"/>
    <cellStyle name="20% - Accent5 2 2" xfId="98"/>
    <cellStyle name="20% - Accent6" xfId="87" builtinId="50" customBuiltin="1"/>
    <cellStyle name="20% - Accent6 2" xfId="6"/>
    <cellStyle name="20% - Accent6 2 2" xfId="99"/>
    <cellStyle name="40% - Accent1" xfId="68" builtinId="31" customBuiltin="1"/>
    <cellStyle name="40% - Accent1 2" xfId="7"/>
    <cellStyle name="40% - Accent1 2 2" xfId="100"/>
    <cellStyle name="40% - Accent2" xfId="72" builtinId="35" customBuiltin="1"/>
    <cellStyle name="40% - Accent2 2" xfId="8"/>
    <cellStyle name="40% - Accent2 2 2" xfId="101"/>
    <cellStyle name="40% - Accent3" xfId="76" builtinId="39" customBuiltin="1"/>
    <cellStyle name="40% - Accent3 2" xfId="9"/>
    <cellStyle name="40% - Accent3 2 2" xfId="102"/>
    <cellStyle name="40% - Accent4" xfId="80" builtinId="43" customBuiltin="1"/>
    <cellStyle name="40% - Accent4 2" xfId="10"/>
    <cellStyle name="40% - Accent4 2 2" xfId="103"/>
    <cellStyle name="40% - Accent5" xfId="84" builtinId="47" customBuiltin="1"/>
    <cellStyle name="40% - Accent5 2" xfId="11"/>
    <cellStyle name="40% - Accent5 2 2" xfId="104"/>
    <cellStyle name="40% - Accent6" xfId="88" builtinId="51" customBuiltin="1"/>
    <cellStyle name="40% - Accent6 2" xfId="12"/>
    <cellStyle name="40% - Accent6 2 2" xfId="105"/>
    <cellStyle name="60% - Accent1" xfId="69" builtinId="32" customBuiltin="1"/>
    <cellStyle name="60% - Accent1 2" xfId="13"/>
    <cellStyle name="60% - Accent1 2 2" xfId="106"/>
    <cellStyle name="60% - Accent2" xfId="73" builtinId="36" customBuiltin="1"/>
    <cellStyle name="60% - Accent2 2" xfId="14"/>
    <cellStyle name="60% - Accent2 2 2" xfId="107"/>
    <cellStyle name="60% - Accent3" xfId="77" builtinId="40" customBuiltin="1"/>
    <cellStyle name="60% - Accent3 2" xfId="15"/>
    <cellStyle name="60% - Accent3 2 2" xfId="108"/>
    <cellStyle name="60% - Accent4" xfId="81" builtinId="44" customBuiltin="1"/>
    <cellStyle name="60% - Accent4 2" xfId="16"/>
    <cellStyle name="60% - Accent4 2 2" xfId="109"/>
    <cellStyle name="60% - Accent5" xfId="85" builtinId="48" customBuiltin="1"/>
    <cellStyle name="60% - Accent5 2" xfId="17"/>
    <cellStyle name="60% - Accent5 2 2" xfId="110"/>
    <cellStyle name="60% - Accent6" xfId="89" builtinId="52" customBuiltin="1"/>
    <cellStyle name="60% - Accent6 2" xfId="18"/>
    <cellStyle name="60% - Accent6 2 2" xfId="111"/>
    <cellStyle name="Accent1" xfId="66" builtinId="29" customBuiltin="1"/>
    <cellStyle name="Accent1 2" xfId="19"/>
    <cellStyle name="Accent1 2 2" xfId="112"/>
    <cellStyle name="Accent2" xfId="70" builtinId="33" customBuiltin="1"/>
    <cellStyle name="Accent2 2" xfId="20"/>
    <cellStyle name="Accent2 2 2" xfId="113"/>
    <cellStyle name="Accent3" xfId="74" builtinId="37" customBuiltin="1"/>
    <cellStyle name="Accent3 2" xfId="21"/>
    <cellStyle name="Accent3 2 2" xfId="114"/>
    <cellStyle name="Accent4" xfId="78" builtinId="41" customBuiltin="1"/>
    <cellStyle name="Accent4 2" xfId="22"/>
    <cellStyle name="Accent4 2 2" xfId="115"/>
    <cellStyle name="Accent5" xfId="82" builtinId="45" customBuiltin="1"/>
    <cellStyle name="Accent5 2" xfId="23"/>
    <cellStyle name="Accent5 2 2" xfId="116"/>
    <cellStyle name="Accent6" xfId="86" builtinId="49" customBuiltin="1"/>
    <cellStyle name="Accent6 2" xfId="24"/>
    <cellStyle name="Accent6 2 2" xfId="117"/>
    <cellStyle name="Bad" xfId="55" builtinId="27" customBuiltin="1"/>
    <cellStyle name="Bad 2" xfId="25"/>
    <cellStyle name="Bad 2 2" xfId="118"/>
    <cellStyle name="Calculation" xfId="59" builtinId="22" customBuiltin="1"/>
    <cellStyle name="Calculation 2" xfId="26"/>
    <cellStyle name="Calculation 2 2" xfId="119"/>
    <cellStyle name="Check Cell" xfId="61" builtinId="23" customBuiltin="1"/>
    <cellStyle name="Check Cell 2" xfId="27"/>
    <cellStyle name="Check Cell 2 2" xfId="120"/>
    <cellStyle name="Currency 2" xfId="28"/>
    <cellStyle name="Currency 3" xfId="155"/>
    <cellStyle name="Explanatory Text" xfId="64" builtinId="53" customBuiltin="1"/>
    <cellStyle name="Explanatory Text 2" xfId="29"/>
    <cellStyle name="Explanatory Text 2 2" xfId="121"/>
    <cellStyle name="Good" xfId="54" builtinId="26" customBuiltin="1"/>
    <cellStyle name="Good 2" xfId="30"/>
    <cellStyle name="Good 2 2" xfId="122"/>
    <cellStyle name="Heading 1" xfId="50" builtinId="16" customBuiltin="1"/>
    <cellStyle name="Heading 1 2" xfId="31"/>
    <cellStyle name="Heading 1 2 2" xfId="123"/>
    <cellStyle name="Heading 2" xfId="51" builtinId="17" customBuiltin="1"/>
    <cellStyle name="Heading 2 2" xfId="32"/>
    <cellStyle name="Heading 2 2 2" xfId="124"/>
    <cellStyle name="Heading 3" xfId="52" builtinId="18" customBuiltin="1"/>
    <cellStyle name="Heading 3 2" xfId="33"/>
    <cellStyle name="Heading 3 2 2" xfId="125"/>
    <cellStyle name="Heading 4" xfId="53" builtinId="19" customBuiltin="1"/>
    <cellStyle name="Heading 4 2" xfId="34"/>
    <cellStyle name="Heading 4 2 2" xfId="126"/>
    <cellStyle name="Input" xfId="57" builtinId="20" customBuiltin="1"/>
    <cellStyle name="Input 2" xfId="35"/>
    <cellStyle name="Input 2 2" xfId="127"/>
    <cellStyle name="Linked Cell" xfId="60" builtinId="24" customBuiltin="1"/>
    <cellStyle name="Linked Cell 2" xfId="36"/>
    <cellStyle name="Linked Cell 2 2" xfId="128"/>
    <cellStyle name="Neutral" xfId="56" builtinId="28" customBuiltin="1"/>
    <cellStyle name="Neutral 2" xfId="37"/>
    <cellStyle name="Neutral 2 2" xfId="129"/>
    <cellStyle name="Normal" xfId="0" builtinId="0"/>
    <cellStyle name="Normal 10" xfId="143"/>
    <cellStyle name="Normal 11" xfId="144"/>
    <cellStyle name="Normal 12" xfId="159"/>
    <cellStyle name="Normal 13" xfId="160"/>
    <cellStyle name="Normal 13 2" xfId="162"/>
    <cellStyle name="Normal 2" xfId="38"/>
    <cellStyle name="Normal 2 2" xfId="39"/>
    <cellStyle name="Normal 2 2 2" xfId="149"/>
    <cellStyle name="Normal 2 2 3" xfId="146"/>
    <cellStyle name="Normal 2 3" xfId="156"/>
    <cellStyle name="Normal 2 4" xfId="90"/>
    <cellStyle name="Normal 3" xfId="40"/>
    <cellStyle name="Normal 3 2" xfId="141"/>
    <cellStyle name="Normal 3 3" xfId="138"/>
    <cellStyle name="Normal 3 3 2" xfId="157"/>
    <cellStyle name="Normal 3 4" xfId="91"/>
    <cellStyle name="Normal 4" xfId="41"/>
    <cellStyle name="Normal 4 2" xfId="139"/>
    <cellStyle name="Normal 4 2 2" xfId="150"/>
    <cellStyle name="Normal 4 3" xfId="147"/>
    <cellStyle name="Normal 4 3 2" xfId="151"/>
    <cellStyle name="Normal 4 4" xfId="145"/>
    <cellStyle name="Normal 4 5" xfId="92"/>
    <cellStyle name="Normal 5" xfId="93"/>
    <cellStyle name="Normal 5 2" xfId="153"/>
    <cellStyle name="Normal 5 3" xfId="148"/>
    <cellStyle name="Normal 6" xfId="135"/>
    <cellStyle name="Normal 6 2" xfId="140"/>
    <cellStyle name="Normal 7" xfId="136"/>
    <cellStyle name="Normal 7 2" xfId="154"/>
    <cellStyle name="Normal 7 3" xfId="152"/>
    <cellStyle name="Normal 8" xfId="137"/>
    <cellStyle name="Normal 9" xfId="142"/>
    <cellStyle name="Normal_Hydrology" xfId="47"/>
    <cellStyle name="Normal_Hydrology Legend" xfId="48"/>
    <cellStyle name="Note" xfId="63" builtinId="10" customBuiltin="1"/>
    <cellStyle name="Note 2" xfId="42"/>
    <cellStyle name="Note 2 2" xfId="130"/>
    <cellStyle name="Output" xfId="58" builtinId="21" customBuiltin="1"/>
    <cellStyle name="Output 2" xfId="43"/>
    <cellStyle name="Output 2 2" xfId="131"/>
    <cellStyle name="Percent" xfId="158" builtinId="5"/>
    <cellStyle name="Percent 2" xfId="44"/>
    <cellStyle name="Percent 3" xfId="161"/>
    <cellStyle name="Percent 3 2" xfId="163"/>
    <cellStyle name="Title" xfId="49" builtinId="15" customBuiltin="1"/>
    <cellStyle name="Title 2" xfId="132"/>
    <cellStyle name="Total" xfId="65" builtinId="25" customBuiltin="1"/>
    <cellStyle name="Total 2" xfId="45"/>
    <cellStyle name="Total 2 2" xfId="133"/>
    <cellStyle name="Warning Text" xfId="62" builtinId="11" customBuiltin="1"/>
    <cellStyle name="Warning Text 2" xfId="46"/>
    <cellStyle name="Warning Text 2 2" xfId="134"/>
  </cellStyles>
  <dxfs count="210">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39994506668294322"/>
        </patternFill>
      </fill>
    </dxf>
    <dxf>
      <font>
        <b/>
        <i/>
      </font>
      <fill>
        <patternFill>
          <bgColor theme="6"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23"/>
  <sheetViews>
    <sheetView view="pageBreakPreview" topLeftCell="A13" zoomScale="60" zoomScaleNormal="100" zoomScalePageLayoutView="55" workbookViewId="0">
      <selection activeCell="D19" sqref="D19"/>
    </sheetView>
  </sheetViews>
  <sheetFormatPr defaultColWidth="9.140625" defaultRowHeight="42.75" customHeight="1" x14ac:dyDescent="0.25"/>
  <cols>
    <col min="1" max="1" width="16.85546875" style="1" customWidth="1"/>
    <col min="2" max="2" width="18.28515625" style="1" customWidth="1"/>
    <col min="3" max="3" width="16.7109375" style="1" customWidth="1"/>
    <col min="4" max="4" width="11.5703125" style="1" customWidth="1"/>
    <col min="5" max="5" width="18.28515625" style="1" customWidth="1"/>
    <col min="6" max="6" width="12.42578125" style="1" customWidth="1"/>
    <col min="7" max="7" width="14.28515625" style="1" customWidth="1"/>
    <col min="8" max="8" width="17.140625" style="1" customWidth="1"/>
    <col min="9" max="9" width="9.42578125" style="1" customWidth="1"/>
    <col min="10" max="10" width="99.140625" style="1" customWidth="1"/>
    <col min="11" max="11" width="11.42578125" style="1" customWidth="1"/>
    <col min="12" max="16384" width="9.140625" style="1"/>
  </cols>
  <sheetData>
    <row r="1" spans="1:11" ht="42.75" customHeight="1" x14ac:dyDescent="0.25">
      <c r="A1" s="15" t="s">
        <v>59</v>
      </c>
      <c r="B1" s="15" t="s">
        <v>60</v>
      </c>
      <c r="C1" s="15" t="s">
        <v>61</v>
      </c>
      <c r="D1" s="15" t="s">
        <v>62</v>
      </c>
      <c r="E1" s="15" t="s">
        <v>87</v>
      </c>
      <c r="F1" s="15" t="s">
        <v>90</v>
      </c>
      <c r="G1" s="15" t="s">
        <v>85</v>
      </c>
      <c r="H1" s="15" t="s">
        <v>88</v>
      </c>
      <c r="I1" s="15" t="s">
        <v>89</v>
      </c>
      <c r="J1" s="15" t="s">
        <v>0</v>
      </c>
      <c r="K1" s="83"/>
    </row>
    <row r="2" spans="1:11" ht="42.75" customHeight="1" x14ac:dyDescent="0.25">
      <c r="A2" s="92">
        <v>305</v>
      </c>
      <c r="B2" s="92" t="s">
        <v>1</v>
      </c>
      <c r="C2" s="93">
        <v>42171</v>
      </c>
      <c r="D2" s="94" t="s">
        <v>147</v>
      </c>
      <c r="E2" s="92" t="s">
        <v>19</v>
      </c>
      <c r="F2" s="97"/>
      <c r="G2" s="92" t="s">
        <v>147</v>
      </c>
      <c r="H2" s="96"/>
      <c r="I2" s="92" t="s">
        <v>19</v>
      </c>
      <c r="J2" s="92" t="s">
        <v>424</v>
      </c>
      <c r="K2" s="84"/>
    </row>
    <row r="3" spans="1:11" ht="42.75" customHeight="1" x14ac:dyDescent="0.25">
      <c r="A3" s="92">
        <v>314</v>
      </c>
      <c r="B3" s="92" t="s">
        <v>2</v>
      </c>
      <c r="C3" s="93">
        <v>42171</v>
      </c>
      <c r="D3" s="94" t="s">
        <v>147</v>
      </c>
      <c r="E3" s="92" t="s">
        <v>19</v>
      </c>
      <c r="F3" s="97">
        <v>0</v>
      </c>
      <c r="G3" s="92" t="s">
        <v>3</v>
      </c>
      <c r="H3" s="96"/>
      <c r="I3" s="92" t="s">
        <v>147</v>
      </c>
      <c r="J3" s="92" t="s">
        <v>369</v>
      </c>
      <c r="K3" s="84"/>
    </row>
    <row r="4" spans="1:11" ht="42.75" customHeight="1" x14ac:dyDescent="0.25">
      <c r="A4" s="92">
        <v>309</v>
      </c>
      <c r="B4" s="92" t="s">
        <v>4</v>
      </c>
      <c r="C4" s="93">
        <v>42171</v>
      </c>
      <c r="D4" s="94" t="s">
        <v>354</v>
      </c>
      <c r="E4" s="92" t="s">
        <v>147</v>
      </c>
      <c r="F4" s="95"/>
      <c r="G4" s="92" t="s">
        <v>147</v>
      </c>
      <c r="H4" s="92">
        <v>1.946</v>
      </c>
      <c r="I4" s="92" t="s">
        <v>147</v>
      </c>
      <c r="J4" s="92" t="s">
        <v>418</v>
      </c>
      <c r="K4" s="84"/>
    </row>
    <row r="5" spans="1:11" ht="42.75" customHeight="1" x14ac:dyDescent="0.25">
      <c r="A5" s="92">
        <v>309</v>
      </c>
      <c r="B5" s="92" t="s">
        <v>4</v>
      </c>
      <c r="C5" s="93">
        <v>42171</v>
      </c>
      <c r="D5" s="94" t="s">
        <v>354</v>
      </c>
      <c r="E5" s="92" t="s">
        <v>13</v>
      </c>
      <c r="F5" s="95">
        <v>8.1000000000000003E-2</v>
      </c>
      <c r="G5" s="92" t="s">
        <v>33</v>
      </c>
      <c r="H5" s="96">
        <v>1.946</v>
      </c>
      <c r="I5" s="92" t="s">
        <v>147</v>
      </c>
      <c r="J5" s="92" t="s">
        <v>418</v>
      </c>
      <c r="K5" s="84"/>
    </row>
    <row r="6" spans="1:11" ht="42.75" customHeight="1" x14ac:dyDescent="0.25">
      <c r="A6" s="92">
        <v>308</v>
      </c>
      <c r="B6" s="92" t="s">
        <v>148</v>
      </c>
      <c r="C6" s="93">
        <v>42171</v>
      </c>
      <c r="D6" s="94" t="s">
        <v>355</v>
      </c>
      <c r="E6" s="92" t="s">
        <v>13</v>
      </c>
      <c r="F6" s="95">
        <v>0.03</v>
      </c>
      <c r="G6" s="92" t="s">
        <v>33</v>
      </c>
      <c r="H6" s="96"/>
      <c r="I6" s="92" t="s">
        <v>19</v>
      </c>
      <c r="J6" s="92" t="s">
        <v>419</v>
      </c>
      <c r="K6" s="84"/>
    </row>
    <row r="7" spans="1:11" ht="42.75" customHeight="1" x14ac:dyDescent="0.25">
      <c r="A7" s="92">
        <v>307</v>
      </c>
      <c r="B7" s="92" t="s">
        <v>97</v>
      </c>
      <c r="C7" s="93">
        <v>42171</v>
      </c>
      <c r="D7" s="94" t="s">
        <v>356</v>
      </c>
      <c r="E7" s="92" t="s">
        <v>15</v>
      </c>
      <c r="F7" s="95">
        <v>1.65E-4</v>
      </c>
      <c r="G7" s="92" t="s">
        <v>147</v>
      </c>
      <c r="H7" s="92"/>
      <c r="I7" s="92" t="s">
        <v>19</v>
      </c>
      <c r="J7" s="92" t="s">
        <v>357</v>
      </c>
      <c r="K7" s="84"/>
    </row>
    <row r="8" spans="1:11" ht="42.75" customHeight="1" x14ac:dyDescent="0.25">
      <c r="A8" s="92">
        <v>319</v>
      </c>
      <c r="B8" s="92" t="s">
        <v>149</v>
      </c>
      <c r="C8" s="93">
        <v>42171</v>
      </c>
      <c r="D8" s="94" t="s">
        <v>358</v>
      </c>
      <c r="E8" s="92" t="s">
        <v>15</v>
      </c>
      <c r="F8" s="95">
        <v>7.1000000000000004E-3</v>
      </c>
      <c r="G8" s="92" t="s">
        <v>147</v>
      </c>
      <c r="H8" s="92">
        <v>2.246</v>
      </c>
      <c r="I8" s="92" t="s">
        <v>147</v>
      </c>
      <c r="J8" s="92" t="s">
        <v>420</v>
      </c>
      <c r="K8" s="84"/>
    </row>
    <row r="9" spans="1:11" ht="54" customHeight="1" x14ac:dyDescent="0.25">
      <c r="A9" s="92">
        <v>311</v>
      </c>
      <c r="B9" s="92" t="s">
        <v>100</v>
      </c>
      <c r="C9" s="93">
        <v>42170</v>
      </c>
      <c r="D9" s="94" t="s">
        <v>359</v>
      </c>
      <c r="E9" s="92" t="s">
        <v>13</v>
      </c>
      <c r="F9" s="95">
        <v>0.14899999999999999</v>
      </c>
      <c r="G9" s="92" t="s">
        <v>33</v>
      </c>
      <c r="H9" s="96">
        <v>0.58549999999999991</v>
      </c>
      <c r="I9" s="92" t="s">
        <v>147</v>
      </c>
      <c r="J9" s="92" t="s">
        <v>425</v>
      </c>
      <c r="K9" s="84"/>
    </row>
    <row r="10" spans="1:11" ht="42.75" customHeight="1" x14ac:dyDescent="0.25">
      <c r="A10" s="92">
        <v>306</v>
      </c>
      <c r="B10" s="92" t="s">
        <v>102</v>
      </c>
      <c r="C10" s="93">
        <v>42170</v>
      </c>
      <c r="D10" s="94" t="s">
        <v>147</v>
      </c>
      <c r="E10" s="92" t="s">
        <v>19</v>
      </c>
      <c r="F10" s="97">
        <v>0</v>
      </c>
      <c r="G10" s="92" t="s">
        <v>3</v>
      </c>
      <c r="H10" s="96"/>
      <c r="I10" s="92" t="s">
        <v>147</v>
      </c>
      <c r="J10" s="92" t="s">
        <v>361</v>
      </c>
      <c r="K10" s="84"/>
    </row>
    <row r="11" spans="1:11" ht="67.5" customHeight="1" x14ac:dyDescent="0.25">
      <c r="A11" s="92">
        <v>317</v>
      </c>
      <c r="B11" s="92" t="s">
        <v>6</v>
      </c>
      <c r="C11" s="93">
        <v>42171</v>
      </c>
      <c r="D11" s="94" t="s">
        <v>362</v>
      </c>
      <c r="E11" s="92" t="s">
        <v>15</v>
      </c>
      <c r="F11" s="97">
        <v>2E-3</v>
      </c>
      <c r="G11" s="92" t="s">
        <v>147</v>
      </c>
      <c r="H11" s="96"/>
      <c r="I11" s="92" t="s">
        <v>19</v>
      </c>
      <c r="J11" s="92" t="s">
        <v>421</v>
      </c>
      <c r="K11" s="84"/>
    </row>
    <row r="12" spans="1:11" ht="42.75" customHeight="1" x14ac:dyDescent="0.25">
      <c r="A12" s="92">
        <v>318</v>
      </c>
      <c r="B12" s="92" t="s">
        <v>105</v>
      </c>
      <c r="C12" s="93">
        <v>42171</v>
      </c>
      <c r="D12" s="94" t="s">
        <v>363</v>
      </c>
      <c r="E12" s="92" t="s">
        <v>19</v>
      </c>
      <c r="F12" s="95"/>
      <c r="G12" s="92" t="s">
        <v>3</v>
      </c>
      <c r="H12" s="92"/>
      <c r="I12" s="92" t="s">
        <v>19</v>
      </c>
      <c r="J12" s="92" t="s">
        <v>364</v>
      </c>
      <c r="K12" s="84"/>
    </row>
    <row r="13" spans="1:11" ht="42.75" customHeight="1" x14ac:dyDescent="0.25">
      <c r="A13" s="92">
        <v>313</v>
      </c>
      <c r="B13" s="92" t="s">
        <v>7</v>
      </c>
      <c r="C13" s="93">
        <v>42171</v>
      </c>
      <c r="D13" s="94" t="s">
        <v>422</v>
      </c>
      <c r="E13" s="92" t="s">
        <v>11</v>
      </c>
      <c r="F13" s="95">
        <v>8.4900000000000003E-2</v>
      </c>
      <c r="G13" s="92" t="s">
        <v>147</v>
      </c>
      <c r="H13" s="92">
        <v>1.714</v>
      </c>
      <c r="I13" s="92" t="s">
        <v>147</v>
      </c>
      <c r="J13" s="92" t="s">
        <v>423</v>
      </c>
      <c r="K13" s="84"/>
    </row>
    <row r="14" spans="1:11" ht="42.75" customHeight="1" x14ac:dyDescent="0.25">
      <c r="A14" s="92">
        <v>316</v>
      </c>
      <c r="B14" s="92" t="s">
        <v>8</v>
      </c>
      <c r="C14" s="93">
        <v>42170</v>
      </c>
      <c r="D14" s="94" t="s">
        <v>358</v>
      </c>
      <c r="E14" s="92" t="s">
        <v>11</v>
      </c>
      <c r="F14" s="95">
        <v>0.14549999999999999</v>
      </c>
      <c r="G14" s="92" t="s">
        <v>147</v>
      </c>
      <c r="H14" s="92">
        <v>2.117</v>
      </c>
      <c r="I14" s="92" t="s">
        <v>147</v>
      </c>
      <c r="J14" s="92" t="s">
        <v>365</v>
      </c>
      <c r="K14" s="84"/>
    </row>
    <row r="15" spans="1:11" ht="42.75" customHeight="1" x14ac:dyDescent="0.25">
      <c r="A15" s="92">
        <v>312</v>
      </c>
      <c r="B15" s="92" t="s">
        <v>9</v>
      </c>
      <c r="C15" s="93">
        <v>42171</v>
      </c>
      <c r="D15" s="94" t="s">
        <v>366</v>
      </c>
      <c r="E15" s="92" t="s">
        <v>11</v>
      </c>
      <c r="F15" s="95">
        <v>9.98E-2</v>
      </c>
      <c r="G15" s="92" t="s">
        <v>147</v>
      </c>
      <c r="H15" s="92">
        <v>2.0049999999999999</v>
      </c>
      <c r="I15" s="92" t="s">
        <v>147</v>
      </c>
      <c r="J15" s="92" t="s">
        <v>426</v>
      </c>
      <c r="K15" s="84"/>
    </row>
    <row r="16" spans="1:11" s="101" customFormat="1" ht="42.75" customHeight="1" x14ac:dyDescent="0.25">
      <c r="A16" s="98">
        <v>315</v>
      </c>
      <c r="B16" s="98" t="s">
        <v>10</v>
      </c>
      <c r="C16" s="99">
        <v>42170</v>
      </c>
      <c r="D16" s="98" t="s">
        <v>367</v>
      </c>
      <c r="E16" s="98" t="s">
        <v>11</v>
      </c>
      <c r="F16" s="100">
        <v>0.10879999999999999</v>
      </c>
      <c r="G16" s="98" t="s">
        <v>147</v>
      </c>
      <c r="H16" s="100">
        <v>1.5705</v>
      </c>
      <c r="I16" s="98" t="s">
        <v>147</v>
      </c>
      <c r="J16" s="98" t="s">
        <v>368</v>
      </c>
      <c r="K16" s="84"/>
    </row>
    <row r="17" spans="11:11" ht="42.75" customHeight="1" x14ac:dyDescent="0.25">
      <c r="K17" s="84"/>
    </row>
    <row r="18" spans="11:11" ht="42.75" customHeight="1" x14ac:dyDescent="0.25">
      <c r="K18" s="84"/>
    </row>
    <row r="19" spans="11:11" ht="42.75" customHeight="1" x14ac:dyDescent="0.25">
      <c r="K19" s="84"/>
    </row>
    <row r="20" spans="11:11" ht="42.75" customHeight="1" x14ac:dyDescent="0.25">
      <c r="K20" s="84"/>
    </row>
    <row r="21" spans="11:11" ht="42.75" customHeight="1" x14ac:dyDescent="0.25">
      <c r="K21" s="84"/>
    </row>
    <row r="22" spans="11:11" ht="45.75" customHeight="1" x14ac:dyDescent="0.25">
      <c r="K22" s="84"/>
    </row>
    <row r="23" spans="11:11" ht="51" customHeight="1" x14ac:dyDescent="0.25">
      <c r="K23" s="84"/>
    </row>
  </sheetData>
  <sheetProtection password="DB3E" sheet="1" objects="1" scenarios="1"/>
  <printOptions horizontalCentered="1" verticalCentered="1"/>
  <pageMargins left="0.43307086614173229" right="0.62992125984251968"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Hydrology
&amp;C&amp;G&amp;R&amp;"-,Bold"&amp;16Monthly  Report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2"/>
  <sheetViews>
    <sheetView view="pageLayout" topLeftCell="A16" zoomScale="70" zoomScaleNormal="100" zoomScaleSheetLayoutView="50" zoomScalePageLayoutView="70" workbookViewId="0">
      <selection activeCell="B28" sqref="B28"/>
    </sheetView>
  </sheetViews>
  <sheetFormatPr defaultColWidth="9.140625" defaultRowHeight="15" customHeight="1" x14ac:dyDescent="0.2"/>
  <cols>
    <col min="1" max="1" width="22.5703125" style="6" customWidth="1"/>
    <col min="2" max="2" width="42.5703125" style="6" customWidth="1"/>
    <col min="3" max="3" width="26.42578125" style="6" customWidth="1"/>
    <col min="4" max="4" width="24.140625" style="6" customWidth="1"/>
    <col min="5" max="5" width="20.7109375" style="6" customWidth="1"/>
    <col min="6" max="6" width="10.85546875" style="6" customWidth="1"/>
    <col min="7" max="7" width="4.140625" style="6" customWidth="1"/>
    <col min="8" max="8" width="22.7109375" style="6" customWidth="1"/>
    <col min="9" max="9" width="56.85546875" style="10" customWidth="1"/>
    <col min="10" max="10" width="25.5703125" style="6" customWidth="1"/>
    <col min="11" max="16384" width="9.140625" style="6"/>
  </cols>
  <sheetData>
    <row r="1" spans="1:10" ht="15" customHeight="1" x14ac:dyDescent="0.2">
      <c r="A1" s="5" t="s">
        <v>77</v>
      </c>
      <c r="B1" s="13"/>
      <c r="C1" s="18"/>
      <c r="D1" s="19"/>
      <c r="E1" s="19"/>
      <c r="F1" s="19"/>
      <c r="G1" s="7"/>
      <c r="H1" s="16" t="s">
        <v>112</v>
      </c>
      <c r="I1" s="8"/>
      <c r="J1" s="8"/>
    </row>
    <row r="2" spans="1:10" ht="16.5" customHeight="1" x14ac:dyDescent="0.25">
      <c r="A2" s="20" t="s">
        <v>64</v>
      </c>
      <c r="B2" s="20" t="s">
        <v>63</v>
      </c>
      <c r="C2" s="103" t="s">
        <v>65</v>
      </c>
      <c r="D2" s="103"/>
      <c r="E2" s="103"/>
      <c r="F2" s="103"/>
      <c r="G2" s="9"/>
      <c r="H2" s="17" t="s">
        <v>111</v>
      </c>
      <c r="I2" s="17" t="s">
        <v>112</v>
      </c>
    </row>
    <row r="3" spans="1:10" ht="16.5" customHeight="1" x14ac:dyDescent="0.25">
      <c r="A3" s="2" t="s">
        <v>11</v>
      </c>
      <c r="B3" s="2" t="s">
        <v>12</v>
      </c>
      <c r="C3" s="102" t="s">
        <v>72</v>
      </c>
      <c r="D3" s="102"/>
      <c r="E3" s="102"/>
      <c r="F3" s="102"/>
      <c r="G3" s="9"/>
      <c r="H3" s="4" t="s">
        <v>1</v>
      </c>
      <c r="I3" s="4" t="s">
        <v>113</v>
      </c>
    </row>
    <row r="4" spans="1:10" ht="16.5" customHeight="1" x14ac:dyDescent="0.25">
      <c r="A4" s="2" t="s">
        <v>13</v>
      </c>
      <c r="B4" s="2" t="s">
        <v>14</v>
      </c>
      <c r="C4" s="102" t="s">
        <v>66</v>
      </c>
      <c r="D4" s="102"/>
      <c r="E4" s="102"/>
      <c r="F4" s="102"/>
      <c r="G4" s="9"/>
      <c r="H4" s="4" t="s">
        <v>2</v>
      </c>
      <c r="I4" s="4" t="s">
        <v>91</v>
      </c>
    </row>
    <row r="5" spans="1:10" ht="16.5" customHeight="1" x14ac:dyDescent="0.25">
      <c r="A5" s="2" t="s">
        <v>15</v>
      </c>
      <c r="B5" s="2" t="s">
        <v>16</v>
      </c>
      <c r="C5" s="102" t="s">
        <v>67</v>
      </c>
      <c r="D5" s="102"/>
      <c r="E5" s="102"/>
      <c r="F5" s="102"/>
      <c r="G5" s="9"/>
      <c r="H5" s="4" t="s">
        <v>4</v>
      </c>
      <c r="I5" s="4" t="s">
        <v>92</v>
      </c>
    </row>
    <row r="6" spans="1:10" ht="16.5" customHeight="1" x14ac:dyDescent="0.25">
      <c r="A6" s="2" t="s">
        <v>17</v>
      </c>
      <c r="B6" s="2" t="s">
        <v>18</v>
      </c>
      <c r="C6" s="102" t="s">
        <v>68</v>
      </c>
      <c r="D6" s="102"/>
      <c r="E6" s="102"/>
      <c r="F6" s="102"/>
      <c r="G6" s="11"/>
      <c r="H6" s="4" t="s">
        <v>93</v>
      </c>
      <c r="I6" s="4" t="s">
        <v>94</v>
      </c>
    </row>
    <row r="7" spans="1:10" ht="16.5" customHeight="1" x14ac:dyDescent="0.25">
      <c r="A7" s="2" t="s">
        <v>19</v>
      </c>
      <c r="B7" s="2" t="s">
        <v>20</v>
      </c>
      <c r="C7" s="102" t="s">
        <v>21</v>
      </c>
      <c r="D7" s="102"/>
      <c r="E7" s="102"/>
      <c r="F7" s="102"/>
      <c r="G7" s="11"/>
      <c r="H7" s="4" t="s">
        <v>95</v>
      </c>
      <c r="I7" s="4" t="s">
        <v>96</v>
      </c>
    </row>
    <row r="8" spans="1:10" ht="16.5" customHeight="1" x14ac:dyDescent="0.25">
      <c r="A8" s="2" t="s">
        <v>22</v>
      </c>
      <c r="B8" s="2" t="s">
        <v>23</v>
      </c>
      <c r="C8" s="102" t="s">
        <v>69</v>
      </c>
      <c r="D8" s="102"/>
      <c r="E8" s="102"/>
      <c r="F8" s="102"/>
      <c r="G8" s="11"/>
      <c r="H8" s="4" t="s">
        <v>97</v>
      </c>
      <c r="I8" s="4" t="s">
        <v>98</v>
      </c>
    </row>
    <row r="9" spans="1:10" ht="16.5" customHeight="1" x14ac:dyDescent="0.25">
      <c r="A9" s="2" t="s">
        <v>24</v>
      </c>
      <c r="B9" s="2" t="s">
        <v>25</v>
      </c>
      <c r="C9" s="102" t="s">
        <v>70</v>
      </c>
      <c r="D9" s="102"/>
      <c r="E9" s="102"/>
      <c r="F9" s="102"/>
      <c r="G9" s="11"/>
      <c r="H9" s="4" t="s">
        <v>99</v>
      </c>
      <c r="I9" s="4" t="s">
        <v>114</v>
      </c>
    </row>
    <row r="10" spans="1:10" ht="16.5" customHeight="1" x14ac:dyDescent="0.25">
      <c r="A10" s="2" t="s">
        <v>26</v>
      </c>
      <c r="B10" s="2" t="s">
        <v>27</v>
      </c>
      <c r="C10" s="102" t="s">
        <v>71</v>
      </c>
      <c r="D10" s="102"/>
      <c r="E10" s="102"/>
      <c r="F10" s="102"/>
      <c r="G10" s="11"/>
      <c r="H10" s="4" t="s">
        <v>100</v>
      </c>
      <c r="I10" s="4" t="s">
        <v>101</v>
      </c>
    </row>
    <row r="11" spans="1:10" ht="16.5" customHeight="1" x14ac:dyDescent="0.25">
      <c r="A11" s="2" t="s">
        <v>28</v>
      </c>
      <c r="B11" s="2" t="s">
        <v>29</v>
      </c>
      <c r="C11" s="102" t="s">
        <v>73</v>
      </c>
      <c r="D11" s="102"/>
      <c r="E11" s="102"/>
      <c r="F11" s="102"/>
      <c r="G11" s="11"/>
      <c r="H11" s="4" t="s">
        <v>102</v>
      </c>
      <c r="I11" s="4" t="s">
        <v>103</v>
      </c>
    </row>
    <row r="12" spans="1:10" ht="16.5" customHeight="1" x14ac:dyDescent="0.25">
      <c r="A12" s="2" t="s">
        <v>30</v>
      </c>
      <c r="B12" s="2" t="s">
        <v>31</v>
      </c>
      <c r="C12" s="102" t="s">
        <v>74</v>
      </c>
      <c r="D12" s="102"/>
      <c r="E12" s="102"/>
      <c r="F12" s="102"/>
      <c r="G12" s="11"/>
      <c r="H12" s="4" t="s">
        <v>6</v>
      </c>
      <c r="I12" s="4" t="s">
        <v>104</v>
      </c>
    </row>
    <row r="13" spans="1:10" ht="16.5" customHeight="1" x14ac:dyDescent="0.25">
      <c r="A13" s="11"/>
      <c r="B13" s="11"/>
      <c r="C13" s="11"/>
      <c r="F13" s="12"/>
      <c r="G13" s="11"/>
      <c r="H13" s="4" t="s">
        <v>105</v>
      </c>
      <c r="I13" s="4" t="s">
        <v>106</v>
      </c>
    </row>
    <row r="14" spans="1:10" ht="16.5" customHeight="1" x14ac:dyDescent="0.25">
      <c r="C14" s="11"/>
      <c r="D14" s="11"/>
      <c r="F14" s="12"/>
      <c r="G14" s="11"/>
      <c r="H14" s="4" t="s">
        <v>7</v>
      </c>
      <c r="I14" s="4" t="s">
        <v>107</v>
      </c>
    </row>
    <row r="15" spans="1:10" ht="15" customHeight="1" x14ac:dyDescent="0.25">
      <c r="F15" s="12"/>
      <c r="G15" s="9"/>
      <c r="H15" s="4" t="s">
        <v>8</v>
      </c>
      <c r="I15" s="4" t="s">
        <v>108</v>
      </c>
    </row>
    <row r="16" spans="1:10" ht="15" customHeight="1" x14ac:dyDescent="0.25">
      <c r="A16" s="5" t="s">
        <v>75</v>
      </c>
      <c r="B16" s="11"/>
      <c r="H16" s="4" t="s">
        <v>9</v>
      </c>
      <c r="I16" s="4" t="s">
        <v>109</v>
      </c>
    </row>
    <row r="17" spans="1:9" ht="15" customHeight="1" x14ac:dyDescent="0.25">
      <c r="A17" s="20" t="s">
        <v>85</v>
      </c>
      <c r="B17" s="20" t="s">
        <v>86</v>
      </c>
      <c r="H17" s="4" t="s">
        <v>10</v>
      </c>
      <c r="I17" s="4" t="s">
        <v>110</v>
      </c>
    </row>
    <row r="18" spans="1:9" ht="15" customHeight="1" x14ac:dyDescent="0.25">
      <c r="A18" s="2" t="s">
        <v>33</v>
      </c>
      <c r="B18" s="2" t="s">
        <v>34</v>
      </c>
      <c r="I18" s="6"/>
    </row>
    <row r="19" spans="1:9" ht="15" customHeight="1" x14ac:dyDescent="0.25">
      <c r="A19" s="2" t="s">
        <v>5</v>
      </c>
      <c r="B19" s="2" t="s">
        <v>35</v>
      </c>
      <c r="I19" s="6"/>
    </row>
    <row r="20" spans="1:9" ht="15" customHeight="1" x14ac:dyDescent="0.25">
      <c r="A20" s="2" t="s">
        <v>32</v>
      </c>
      <c r="B20" s="2" t="s">
        <v>36</v>
      </c>
      <c r="I20" s="6"/>
    </row>
    <row r="21" spans="1:9" ht="15" customHeight="1" x14ac:dyDescent="0.25">
      <c r="A21" s="2" t="s">
        <v>37</v>
      </c>
      <c r="B21" s="2" t="s">
        <v>38</v>
      </c>
      <c r="I21" s="6"/>
    </row>
    <row r="22" spans="1:9" ht="15" customHeight="1" x14ac:dyDescent="0.25">
      <c r="A22" s="2" t="s">
        <v>39</v>
      </c>
      <c r="B22" s="2" t="s">
        <v>40</v>
      </c>
      <c r="I22" s="6"/>
    </row>
    <row r="23" spans="1:9" ht="15" customHeight="1" x14ac:dyDescent="0.25">
      <c r="A23" s="2" t="s">
        <v>41</v>
      </c>
      <c r="B23" s="2" t="s">
        <v>42</v>
      </c>
      <c r="I23" s="6"/>
    </row>
    <row r="24" spans="1:9" ht="15" customHeight="1" x14ac:dyDescent="0.2">
      <c r="A24" s="2" t="s">
        <v>43</v>
      </c>
      <c r="B24" s="2" t="s">
        <v>44</v>
      </c>
    </row>
    <row r="25" spans="1:9" ht="15" customHeight="1" x14ac:dyDescent="0.2">
      <c r="A25" s="2" t="s">
        <v>45</v>
      </c>
      <c r="B25" s="2" t="s">
        <v>46</v>
      </c>
    </row>
    <row r="26" spans="1:9" ht="15" customHeight="1" x14ac:dyDescent="0.2">
      <c r="A26" s="2" t="s">
        <v>47</v>
      </c>
      <c r="B26" s="2" t="s">
        <v>48</v>
      </c>
    </row>
    <row r="27" spans="1:9" ht="15" customHeight="1" x14ac:dyDescent="0.2">
      <c r="A27" s="85" t="s">
        <v>360</v>
      </c>
      <c r="B27" s="85" t="s">
        <v>370</v>
      </c>
    </row>
    <row r="28" spans="1:9" ht="15" customHeight="1" x14ac:dyDescent="0.2">
      <c r="A28" s="2" t="s">
        <v>49</v>
      </c>
      <c r="B28" s="2" t="s">
        <v>50</v>
      </c>
    </row>
    <row r="29" spans="1:9" ht="27.75" customHeight="1" x14ac:dyDescent="0.2">
      <c r="A29" s="2" t="s">
        <v>3</v>
      </c>
      <c r="B29" s="2" t="s">
        <v>76</v>
      </c>
    </row>
    <row r="30" spans="1:9" ht="15" customHeight="1" x14ac:dyDescent="0.2">
      <c r="A30" s="2" t="s">
        <v>51</v>
      </c>
      <c r="B30" s="2" t="s">
        <v>52</v>
      </c>
    </row>
    <row r="31" spans="1:9" ht="15" customHeight="1" x14ac:dyDescent="0.2">
      <c r="A31" s="2" t="s">
        <v>53</v>
      </c>
      <c r="B31" s="2" t="s">
        <v>54</v>
      </c>
    </row>
    <row r="32" spans="1:9" ht="15" customHeight="1" x14ac:dyDescent="0.2">
      <c r="A32" s="2" t="s">
        <v>55</v>
      </c>
      <c r="B32" s="2" t="s">
        <v>56</v>
      </c>
    </row>
    <row r="33" spans="1:7" ht="15" customHeight="1" x14ac:dyDescent="0.2">
      <c r="A33" s="2" t="s">
        <v>57</v>
      </c>
      <c r="B33" s="2" t="s">
        <v>58</v>
      </c>
    </row>
    <row r="34" spans="1:7" ht="15" customHeight="1" x14ac:dyDescent="0.2">
      <c r="A34" s="3"/>
      <c r="B34" s="3"/>
    </row>
    <row r="35" spans="1:7" ht="15" customHeight="1" x14ac:dyDescent="0.2">
      <c r="A35" s="5" t="s">
        <v>82</v>
      </c>
      <c r="G35" s="10"/>
    </row>
    <row r="36" spans="1:7" ht="15" customHeight="1" x14ac:dyDescent="0.2">
      <c r="A36" s="21" t="s">
        <v>83</v>
      </c>
      <c r="B36" s="21" t="s">
        <v>84</v>
      </c>
    </row>
    <row r="37" spans="1:7" ht="15" customHeight="1" x14ac:dyDescent="0.2">
      <c r="A37" s="14" t="s">
        <v>49</v>
      </c>
      <c r="B37" s="14" t="s">
        <v>50</v>
      </c>
    </row>
    <row r="38" spans="1:7" ht="15" customHeight="1" x14ac:dyDescent="0.2">
      <c r="A38" s="14" t="s">
        <v>51</v>
      </c>
      <c r="B38" s="14" t="s">
        <v>78</v>
      </c>
    </row>
    <row r="39" spans="1:7" ht="15" customHeight="1" x14ac:dyDescent="0.2">
      <c r="A39" s="14" t="s">
        <v>57</v>
      </c>
      <c r="B39" s="14" t="s">
        <v>58</v>
      </c>
    </row>
    <row r="40" spans="1:7" ht="15" customHeight="1" x14ac:dyDescent="0.2">
      <c r="A40" s="14" t="s">
        <v>32</v>
      </c>
      <c r="B40" s="14" t="s">
        <v>79</v>
      </c>
    </row>
    <row r="41" spans="1:7" ht="15" customHeight="1" x14ac:dyDescent="0.2">
      <c r="A41" s="14" t="s">
        <v>47</v>
      </c>
      <c r="B41" s="14" t="s">
        <v>80</v>
      </c>
    </row>
    <row r="42" spans="1:7" ht="15" customHeight="1" x14ac:dyDescent="0.2">
      <c r="A42" s="14" t="s">
        <v>19</v>
      </c>
      <c r="B42" s="14" t="s">
        <v>81</v>
      </c>
    </row>
  </sheetData>
  <mergeCells count="11">
    <mergeCell ref="C7:F7"/>
    <mergeCell ref="C2:F2"/>
    <mergeCell ref="C3:F3"/>
    <mergeCell ref="C4:F4"/>
    <mergeCell ref="C5:F5"/>
    <mergeCell ref="C6:F6"/>
    <mergeCell ref="C8:F8"/>
    <mergeCell ref="C9:F9"/>
    <mergeCell ref="C10:F10"/>
    <mergeCell ref="C11:F11"/>
    <mergeCell ref="C12:F12"/>
  </mergeCells>
  <printOptions horizontalCentered="1" verticalCentered="1"/>
  <pageMargins left="0.43307086614173229" right="0.6428571428571429"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Hydrology
&amp;C&amp;G&amp;R&amp;"-,Bold"&amp;16Monthly Report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35"/>
  <sheetViews>
    <sheetView zoomScale="55" zoomScaleNormal="55" zoomScaleSheetLayoutView="50" zoomScalePageLayoutView="55" workbookViewId="0">
      <selection activeCell="D7" sqref="D7"/>
    </sheetView>
  </sheetViews>
  <sheetFormatPr defaultColWidth="9.140625" defaultRowHeight="42.75" customHeight="1" x14ac:dyDescent="0.25"/>
  <cols>
    <col min="1" max="1" width="20.7109375" style="1" customWidth="1"/>
    <col min="2" max="2" width="13.85546875" style="1" customWidth="1"/>
    <col min="3" max="3" width="19.140625" style="1" customWidth="1"/>
    <col min="4" max="4" width="173.7109375" style="78" customWidth="1"/>
    <col min="5" max="5" width="18.5703125" style="1" customWidth="1"/>
    <col min="6" max="6" width="18.28515625" style="1" bestFit="1" customWidth="1"/>
    <col min="7" max="7" width="16.28515625" style="1" customWidth="1"/>
    <col min="8" max="8" width="16.85546875" style="1" customWidth="1"/>
    <col min="9" max="9" width="57" style="1" bestFit="1" customWidth="1"/>
    <col min="10" max="16384" width="9.140625" style="1"/>
  </cols>
  <sheetData>
    <row r="1" spans="1:9" ht="42.75" customHeight="1" x14ac:dyDescent="0.25">
      <c r="A1" s="15" t="s">
        <v>115</v>
      </c>
      <c r="B1" s="15" t="s">
        <v>122</v>
      </c>
      <c r="C1" s="15" t="s">
        <v>61</v>
      </c>
      <c r="D1" s="77" t="s">
        <v>0</v>
      </c>
    </row>
    <row r="2" spans="1:9" ht="42.75" customHeight="1" x14ac:dyDescent="0.25">
      <c r="A2" s="22" t="s">
        <v>138</v>
      </c>
      <c r="B2" s="22" t="s">
        <v>19</v>
      </c>
      <c r="C2" s="79">
        <v>42172</v>
      </c>
      <c r="D2" s="24" t="s">
        <v>150</v>
      </c>
    </row>
    <row r="3" spans="1:9" ht="42.75" customHeight="1" x14ac:dyDescent="0.25">
      <c r="A3" s="22" t="s">
        <v>129</v>
      </c>
      <c r="B3" s="22" t="s">
        <v>19</v>
      </c>
      <c r="C3" s="79">
        <v>42171</v>
      </c>
      <c r="D3" s="24" t="s">
        <v>337</v>
      </c>
      <c r="F3" s="80"/>
      <c r="G3" s="81"/>
      <c r="H3" s="82"/>
      <c r="I3" s="80"/>
    </row>
    <row r="4" spans="1:9" ht="42.75" customHeight="1" x14ac:dyDescent="0.25">
      <c r="A4" s="22" t="s">
        <v>139</v>
      </c>
      <c r="B4" s="22" t="s">
        <v>123</v>
      </c>
      <c r="C4" s="79">
        <v>42171</v>
      </c>
      <c r="D4" s="24" t="s">
        <v>338</v>
      </c>
      <c r="F4" s="80"/>
      <c r="G4" s="81"/>
      <c r="H4" s="82"/>
      <c r="I4" s="80"/>
    </row>
    <row r="5" spans="1:9" ht="42.75" customHeight="1" x14ac:dyDescent="0.25">
      <c r="A5" s="22" t="s">
        <v>126</v>
      </c>
      <c r="B5" s="22" t="s">
        <v>123</v>
      </c>
      <c r="C5" s="79">
        <v>42171</v>
      </c>
      <c r="D5" s="24" t="s">
        <v>338</v>
      </c>
      <c r="F5" s="80"/>
      <c r="G5" s="81"/>
      <c r="H5" s="82"/>
      <c r="I5" s="80"/>
    </row>
    <row r="6" spans="1:9" ht="42.75" customHeight="1" x14ac:dyDescent="0.25">
      <c r="A6" s="22" t="s">
        <v>125</v>
      </c>
      <c r="B6" s="22" t="s">
        <v>123</v>
      </c>
      <c r="C6" s="79">
        <v>42171</v>
      </c>
      <c r="D6" s="24" t="s">
        <v>339</v>
      </c>
      <c r="F6" s="80"/>
      <c r="G6" s="81"/>
      <c r="H6" s="82"/>
      <c r="I6" s="80"/>
    </row>
    <row r="7" spans="1:9" ht="42.75" customHeight="1" x14ac:dyDescent="0.25">
      <c r="A7" s="22" t="s">
        <v>121</v>
      </c>
      <c r="B7" s="22" t="s">
        <v>123</v>
      </c>
      <c r="C7" s="79">
        <v>42172</v>
      </c>
      <c r="D7" s="24" t="s">
        <v>338</v>
      </c>
      <c r="F7" s="80"/>
      <c r="G7" s="81"/>
      <c r="H7" s="82"/>
      <c r="I7" s="80"/>
    </row>
    <row r="8" spans="1:9" ht="42.75" customHeight="1" x14ac:dyDescent="0.25">
      <c r="A8" s="22" t="s">
        <v>140</v>
      </c>
      <c r="B8" s="22" t="s">
        <v>123</v>
      </c>
      <c r="C8" s="79">
        <v>42171</v>
      </c>
      <c r="D8" s="24" t="s">
        <v>338</v>
      </c>
      <c r="F8" s="80"/>
      <c r="G8" s="81"/>
      <c r="H8" s="82"/>
      <c r="I8" s="80"/>
    </row>
    <row r="9" spans="1:9" ht="42.75" customHeight="1" x14ac:dyDescent="0.25">
      <c r="A9" s="22" t="s">
        <v>128</v>
      </c>
      <c r="B9" s="22" t="s">
        <v>123</v>
      </c>
      <c r="C9" s="79">
        <v>42170</v>
      </c>
      <c r="D9" s="24" t="s">
        <v>338</v>
      </c>
      <c r="F9" s="80"/>
      <c r="G9" s="81"/>
      <c r="H9" s="82"/>
      <c r="I9" s="80"/>
    </row>
    <row r="10" spans="1:9" ht="42.75" customHeight="1" x14ac:dyDescent="0.25">
      <c r="A10" s="22" t="s">
        <v>127</v>
      </c>
      <c r="B10" s="22" t="s">
        <v>123</v>
      </c>
      <c r="C10" s="79">
        <v>42171</v>
      </c>
      <c r="D10" s="24" t="s">
        <v>338</v>
      </c>
      <c r="F10" s="80"/>
      <c r="G10" s="81"/>
      <c r="H10" s="82"/>
      <c r="I10" s="80"/>
    </row>
    <row r="11" spans="1:9" ht="42.75" customHeight="1" x14ac:dyDescent="0.25">
      <c r="A11" s="22" t="s">
        <v>141</v>
      </c>
      <c r="B11" s="22" t="s">
        <v>123</v>
      </c>
      <c r="C11" s="79">
        <v>42171</v>
      </c>
      <c r="D11" s="24" t="s">
        <v>353</v>
      </c>
      <c r="F11" s="80"/>
      <c r="G11" s="81"/>
      <c r="H11" s="82"/>
      <c r="I11" s="80"/>
    </row>
    <row r="12" spans="1:9" ht="42.75" customHeight="1" x14ac:dyDescent="0.25">
      <c r="A12" s="22" t="s">
        <v>142</v>
      </c>
      <c r="B12" s="22" t="s">
        <v>19</v>
      </c>
      <c r="C12" s="79">
        <v>42171</v>
      </c>
      <c r="D12" s="24" t="s">
        <v>145</v>
      </c>
      <c r="F12" s="80"/>
      <c r="G12" s="81"/>
      <c r="H12" s="82"/>
      <c r="I12" s="80"/>
    </row>
    <row r="13" spans="1:9" ht="42.75" customHeight="1" x14ac:dyDescent="0.25">
      <c r="A13" s="22" t="s">
        <v>143</v>
      </c>
      <c r="B13" s="22" t="s">
        <v>19</v>
      </c>
      <c r="C13" s="79">
        <v>42171</v>
      </c>
      <c r="D13" s="24" t="s">
        <v>145</v>
      </c>
      <c r="F13" s="80"/>
      <c r="G13" s="81"/>
      <c r="H13" s="82"/>
      <c r="I13" s="80"/>
    </row>
    <row r="14" spans="1:9" ht="42.75" customHeight="1" x14ac:dyDescent="0.25">
      <c r="A14" s="22" t="s">
        <v>144</v>
      </c>
      <c r="B14" s="22" t="s">
        <v>19</v>
      </c>
      <c r="C14" s="79">
        <v>42172</v>
      </c>
      <c r="D14" s="24" t="s">
        <v>145</v>
      </c>
      <c r="F14" s="80"/>
      <c r="G14" s="81"/>
      <c r="H14" s="82"/>
      <c r="I14" s="80"/>
    </row>
    <row r="15" spans="1:9" ht="42.75" customHeight="1" x14ac:dyDescent="0.25">
      <c r="A15" s="22" t="s">
        <v>124</v>
      </c>
      <c r="B15" s="22" t="s">
        <v>123</v>
      </c>
      <c r="C15" s="79">
        <v>42171</v>
      </c>
      <c r="D15" s="24" t="s">
        <v>340</v>
      </c>
      <c r="F15" s="80"/>
      <c r="G15" s="81"/>
      <c r="H15" s="82"/>
      <c r="I15" s="80"/>
    </row>
    <row r="16" spans="1:9" ht="42.75" customHeight="1" x14ac:dyDescent="0.25">
      <c r="A16" s="22" t="s">
        <v>146</v>
      </c>
      <c r="B16" s="22" t="s">
        <v>19</v>
      </c>
      <c r="C16" s="79">
        <v>42171</v>
      </c>
      <c r="D16" s="24" t="s">
        <v>145</v>
      </c>
      <c r="F16" s="80"/>
      <c r="G16" s="81"/>
      <c r="H16" s="82"/>
      <c r="I16" s="80"/>
    </row>
    <row r="17" spans="1:9" ht="42.75" customHeight="1" x14ac:dyDescent="0.25">
      <c r="A17" s="22" t="s">
        <v>137</v>
      </c>
      <c r="B17" s="22" t="s">
        <v>19</v>
      </c>
      <c r="C17" s="79">
        <v>42170</v>
      </c>
      <c r="D17" s="24" t="s">
        <v>341</v>
      </c>
      <c r="F17" s="80"/>
      <c r="G17" s="81"/>
      <c r="H17" s="82"/>
      <c r="I17" s="80"/>
    </row>
    <row r="18" spans="1:9" ht="42.75" customHeight="1" x14ac:dyDescent="0.25">
      <c r="A18" s="22" t="s">
        <v>136</v>
      </c>
      <c r="B18" s="22" t="s">
        <v>19</v>
      </c>
      <c r="C18" s="79">
        <v>42170</v>
      </c>
      <c r="D18" s="24" t="s">
        <v>342</v>
      </c>
      <c r="F18" s="80"/>
      <c r="G18" s="81"/>
      <c r="H18" s="82"/>
      <c r="I18" s="80"/>
    </row>
    <row r="19" spans="1:9" ht="42.75" customHeight="1" x14ac:dyDescent="0.25">
      <c r="A19" s="22" t="s">
        <v>116</v>
      </c>
      <c r="B19" s="22" t="s">
        <v>123</v>
      </c>
      <c r="C19" s="79">
        <v>42172</v>
      </c>
      <c r="D19" s="24" t="s">
        <v>415</v>
      </c>
      <c r="F19" s="80"/>
      <c r="G19" s="81"/>
      <c r="H19" s="82"/>
      <c r="I19" s="80"/>
    </row>
    <row r="20" spans="1:9" ht="42.75" customHeight="1" x14ac:dyDescent="0.25">
      <c r="A20" s="22" t="s">
        <v>117</v>
      </c>
      <c r="B20" s="22" t="s">
        <v>123</v>
      </c>
      <c r="C20" s="79">
        <v>42172</v>
      </c>
      <c r="D20" s="24" t="s">
        <v>416</v>
      </c>
      <c r="F20" s="80"/>
      <c r="G20" s="81"/>
      <c r="H20" s="82"/>
      <c r="I20" s="80"/>
    </row>
    <row r="21" spans="1:9" ht="42.75" customHeight="1" x14ac:dyDescent="0.25">
      <c r="A21" s="22" t="s">
        <v>118</v>
      </c>
      <c r="B21" s="22" t="s">
        <v>123</v>
      </c>
      <c r="C21" s="79">
        <v>42172</v>
      </c>
      <c r="D21" s="24" t="s">
        <v>417</v>
      </c>
      <c r="F21" s="80"/>
      <c r="G21" s="81"/>
      <c r="H21" s="82"/>
      <c r="I21" s="80"/>
    </row>
    <row r="22" spans="1:9" ht="42.75" customHeight="1" x14ac:dyDescent="0.25">
      <c r="A22" s="22" t="s">
        <v>135</v>
      </c>
      <c r="B22" s="22" t="s">
        <v>123</v>
      </c>
      <c r="C22" s="79">
        <v>42172</v>
      </c>
      <c r="D22" s="24" t="s">
        <v>343</v>
      </c>
      <c r="F22" s="80"/>
      <c r="G22" s="81"/>
      <c r="H22" s="82"/>
      <c r="I22" s="80"/>
    </row>
    <row r="23" spans="1:9" ht="42.75" customHeight="1" x14ac:dyDescent="0.25">
      <c r="A23" s="22" t="s">
        <v>119</v>
      </c>
      <c r="B23" s="22" t="s">
        <v>123</v>
      </c>
      <c r="C23" s="79">
        <v>42171</v>
      </c>
      <c r="D23" s="24" t="s">
        <v>414</v>
      </c>
      <c r="F23" s="80"/>
      <c r="G23" s="81"/>
      <c r="H23" s="82"/>
      <c r="I23" s="80"/>
    </row>
    <row r="24" spans="1:9" ht="42.75" customHeight="1" x14ac:dyDescent="0.25">
      <c r="A24" s="22" t="s">
        <v>120</v>
      </c>
      <c r="B24" s="22" t="s">
        <v>123</v>
      </c>
      <c r="C24" s="79">
        <v>42171</v>
      </c>
      <c r="D24" s="24" t="s">
        <v>338</v>
      </c>
      <c r="F24" s="80"/>
      <c r="G24" s="81"/>
      <c r="H24" s="82"/>
      <c r="I24" s="80"/>
    </row>
    <row r="25" spans="1:9" ht="42.75" customHeight="1" x14ac:dyDescent="0.25">
      <c r="A25" s="22" t="s">
        <v>131</v>
      </c>
      <c r="B25" s="22" t="s">
        <v>123</v>
      </c>
      <c r="C25" s="79">
        <v>42171</v>
      </c>
      <c r="D25" s="24" t="s">
        <v>344</v>
      </c>
      <c r="F25" s="80"/>
      <c r="G25" s="81"/>
      <c r="H25" s="82"/>
      <c r="I25" s="80"/>
    </row>
    <row r="26" spans="1:9" ht="42.75" customHeight="1" x14ac:dyDescent="0.25">
      <c r="A26" s="22" t="s">
        <v>133</v>
      </c>
      <c r="B26" s="22" t="s">
        <v>123</v>
      </c>
      <c r="C26" s="79">
        <v>42170</v>
      </c>
      <c r="D26" s="24" t="s">
        <v>345</v>
      </c>
      <c r="F26" s="80"/>
      <c r="G26" s="81"/>
      <c r="H26" s="82"/>
      <c r="I26" s="80"/>
    </row>
    <row r="27" spans="1:9" ht="42.75" customHeight="1" x14ac:dyDescent="0.25">
      <c r="A27" s="22" t="s">
        <v>134</v>
      </c>
      <c r="B27" s="22" t="s">
        <v>19</v>
      </c>
      <c r="C27" s="79">
        <v>42170</v>
      </c>
      <c r="D27" s="24" t="s">
        <v>346</v>
      </c>
    </row>
    <row r="28" spans="1:9" ht="42.75" customHeight="1" x14ac:dyDescent="0.25">
      <c r="A28" s="22" t="s">
        <v>130</v>
      </c>
      <c r="B28" s="22" t="s">
        <v>123</v>
      </c>
      <c r="C28" s="79">
        <v>42171</v>
      </c>
      <c r="D28" s="24" t="s">
        <v>345</v>
      </c>
      <c r="F28" s="80"/>
      <c r="G28" s="81"/>
      <c r="H28" s="82"/>
      <c r="I28" s="80"/>
    </row>
    <row r="29" spans="1:9" ht="42.75" customHeight="1" x14ac:dyDescent="0.25">
      <c r="A29" s="22" t="s">
        <v>132</v>
      </c>
      <c r="B29" s="22" t="s">
        <v>123</v>
      </c>
      <c r="C29" s="79">
        <v>42170</v>
      </c>
      <c r="D29" s="24" t="s">
        <v>347</v>
      </c>
      <c r="F29" s="80"/>
      <c r="G29" s="81"/>
      <c r="H29" s="82"/>
      <c r="I29" s="80"/>
    </row>
    <row r="30" spans="1:9" ht="42.75" customHeight="1" x14ac:dyDescent="0.25">
      <c r="A30" s="104" t="s">
        <v>158</v>
      </c>
      <c r="B30" s="105"/>
      <c r="C30" s="105"/>
      <c r="D30" s="106"/>
    </row>
    <row r="31" spans="1:9" ht="42.75" customHeight="1" x14ac:dyDescent="0.25">
      <c r="A31" s="22" t="s">
        <v>151</v>
      </c>
      <c r="B31" s="22" t="s">
        <v>123</v>
      </c>
      <c r="C31" s="23">
        <v>42171</v>
      </c>
      <c r="D31" s="24" t="s">
        <v>348</v>
      </c>
    </row>
    <row r="32" spans="1:9" ht="42.75" customHeight="1" x14ac:dyDescent="0.25">
      <c r="A32" s="22" t="s">
        <v>152</v>
      </c>
      <c r="B32" s="22" t="s">
        <v>123</v>
      </c>
      <c r="C32" s="23">
        <v>42171</v>
      </c>
      <c r="D32" s="24" t="s">
        <v>349</v>
      </c>
    </row>
    <row r="33" spans="1:4" ht="42.75" customHeight="1" x14ac:dyDescent="0.25">
      <c r="A33" s="22" t="s">
        <v>153</v>
      </c>
      <c r="B33" s="22" t="s">
        <v>123</v>
      </c>
      <c r="C33" s="23">
        <v>42172</v>
      </c>
      <c r="D33" s="24" t="s">
        <v>350</v>
      </c>
    </row>
    <row r="34" spans="1:4" ht="42.75" customHeight="1" x14ac:dyDescent="0.25">
      <c r="A34" s="22" t="s">
        <v>154</v>
      </c>
      <c r="B34" s="22" t="s">
        <v>123</v>
      </c>
      <c r="C34" s="23">
        <v>42172</v>
      </c>
      <c r="D34" s="24" t="s">
        <v>351</v>
      </c>
    </row>
    <row r="35" spans="1:4" ht="42.75" customHeight="1" x14ac:dyDescent="0.25">
      <c r="A35" s="22" t="s">
        <v>155</v>
      </c>
      <c r="B35" s="22" t="s">
        <v>123</v>
      </c>
      <c r="C35" s="23" t="s">
        <v>156</v>
      </c>
      <c r="D35" s="24" t="s">
        <v>157</v>
      </c>
    </row>
  </sheetData>
  <sheetProtection password="DB3E" sheet="1" objects="1" scenarios="1"/>
  <mergeCells count="1">
    <mergeCell ref="A30:D30"/>
  </mergeCells>
  <printOptions horizontalCentered="1" verticalCentered="1"/>
  <pageMargins left="0.43307086614173229" right="0.62992125984251968"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Water Quality
&amp;C&amp;G&amp;R&amp;"-,Bold"&amp;16Monthly  Report
Data Tables
</oddHeader>
    <oddFooter xml:space="preserve">&amp;L&amp;"-,Bold"&amp;14Client: Assessment and Abandoned Mines Branch, Yukon Government
Project: 15Y0146&amp;C
&amp;P of &amp;N&amp;RQRY_Monthly_Report_WQ_Table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D123"/>
  <sheetViews>
    <sheetView tabSelected="1" zoomScale="50" zoomScaleNormal="50" zoomScaleSheetLayoutView="70" zoomScalePageLayoutView="50" workbookViewId="0">
      <pane xSplit="6" ySplit="18" topLeftCell="G97" activePane="bottomRight" state="frozen"/>
      <selection pane="topRight" activeCell="G1" sqref="G1"/>
      <selection pane="bottomLeft" activeCell="A19" sqref="A19"/>
      <selection pane="bottomRight" activeCell="D99" sqref="D99"/>
    </sheetView>
  </sheetViews>
  <sheetFormatPr defaultRowHeight="18.75" x14ac:dyDescent="0.3"/>
  <cols>
    <col min="1" max="1" width="57.140625" style="26" customWidth="1"/>
    <col min="2" max="2" width="10.85546875" style="26" customWidth="1"/>
    <col min="3" max="3" width="18.140625" style="26" customWidth="1"/>
    <col min="4" max="4" width="18.7109375" style="26" customWidth="1"/>
    <col min="5" max="5" width="22.140625" style="26" customWidth="1"/>
    <col min="6" max="33" width="33.28515625" style="26" customWidth="1"/>
    <col min="34" max="34" width="26.42578125" style="26" customWidth="1"/>
    <col min="35" max="35" width="22.42578125" style="26" bestFit="1" customWidth="1"/>
    <col min="36" max="45" width="26.42578125" style="26" customWidth="1"/>
    <col min="46" max="46" width="32.42578125" style="26" bestFit="1" customWidth="1"/>
    <col min="47" max="47" width="33" style="26" customWidth="1"/>
    <col min="48" max="16384" width="9.140625" style="26"/>
  </cols>
  <sheetData>
    <row r="1" spans="1:32" x14ac:dyDescent="0.3">
      <c r="A1" s="86" t="s">
        <v>352</v>
      </c>
      <c r="B1" s="25"/>
      <c r="C1" s="25"/>
      <c r="D1" s="25"/>
      <c r="E1" s="25"/>
    </row>
    <row r="2" spans="1:32" x14ac:dyDescent="0.3">
      <c r="A2" s="122" t="s">
        <v>159</v>
      </c>
      <c r="B2" s="122" t="s">
        <v>160</v>
      </c>
      <c r="C2" s="123" t="s">
        <v>161</v>
      </c>
      <c r="D2" s="123" t="s">
        <v>162</v>
      </c>
      <c r="E2" s="27" t="s">
        <v>385</v>
      </c>
      <c r="F2" s="28" t="s">
        <v>130</v>
      </c>
      <c r="G2" s="28" t="s">
        <v>131</v>
      </c>
      <c r="H2" s="28" t="s">
        <v>165</v>
      </c>
      <c r="I2" s="28" t="s">
        <v>163</v>
      </c>
      <c r="J2" s="28" t="s">
        <v>132</v>
      </c>
      <c r="K2" s="28" t="s">
        <v>133</v>
      </c>
      <c r="L2" s="28" t="s">
        <v>121</v>
      </c>
      <c r="M2" s="28" t="s">
        <v>376</v>
      </c>
      <c r="N2" s="28" t="s">
        <v>163</v>
      </c>
      <c r="O2" s="28" t="s">
        <v>140</v>
      </c>
      <c r="P2" s="28" t="s">
        <v>124</v>
      </c>
      <c r="Q2" s="28" t="s">
        <v>125</v>
      </c>
      <c r="R2" s="28" t="s">
        <v>139</v>
      </c>
      <c r="S2" s="28" t="s">
        <v>141</v>
      </c>
      <c r="T2" s="28" t="s">
        <v>126</v>
      </c>
      <c r="U2" s="28" t="s">
        <v>120</v>
      </c>
      <c r="V2" s="28" t="s">
        <v>119</v>
      </c>
      <c r="W2" s="28" t="s">
        <v>397</v>
      </c>
      <c r="X2" s="28" t="s">
        <v>163</v>
      </c>
      <c r="Y2" s="28" t="s">
        <v>127</v>
      </c>
      <c r="Z2" s="28" t="s">
        <v>128</v>
      </c>
      <c r="AA2" s="28" t="s">
        <v>116</v>
      </c>
      <c r="AB2" s="28" t="s">
        <v>117</v>
      </c>
      <c r="AC2" s="28" t="s">
        <v>118</v>
      </c>
      <c r="AD2" s="28" t="s">
        <v>409</v>
      </c>
      <c r="AE2" s="28" t="s">
        <v>166</v>
      </c>
      <c r="AF2" s="28" t="s">
        <v>164</v>
      </c>
    </row>
    <row r="3" spans="1:32" x14ac:dyDescent="0.3">
      <c r="A3" s="122"/>
      <c r="B3" s="122"/>
      <c r="C3" s="123"/>
      <c r="D3" s="123"/>
      <c r="E3" s="29"/>
      <c r="F3" s="30"/>
      <c r="G3" s="30"/>
      <c r="H3" s="30"/>
      <c r="I3" s="30" t="s">
        <v>165</v>
      </c>
      <c r="J3" s="30"/>
      <c r="K3" s="30"/>
      <c r="L3" s="30"/>
      <c r="M3" s="30"/>
      <c r="N3" s="30" t="s">
        <v>376</v>
      </c>
      <c r="O3" s="30"/>
      <c r="P3" s="30"/>
      <c r="Q3" s="30"/>
      <c r="R3" s="30"/>
      <c r="S3" s="30"/>
      <c r="T3" s="30"/>
      <c r="U3" s="30"/>
      <c r="V3" s="30"/>
      <c r="W3" s="30"/>
      <c r="X3" s="30" t="s">
        <v>397</v>
      </c>
      <c r="Y3" s="30"/>
      <c r="Z3" s="30"/>
      <c r="AA3" s="30"/>
      <c r="AB3" s="30"/>
      <c r="AC3" s="30"/>
      <c r="AD3" s="30"/>
      <c r="AE3" s="30"/>
      <c r="AF3" s="30"/>
    </row>
    <row r="4" spans="1:32" ht="15" customHeight="1" x14ac:dyDescent="0.3">
      <c r="A4" s="122"/>
      <c r="B4" s="122"/>
      <c r="C4" s="123"/>
      <c r="D4" s="123"/>
      <c r="E4" s="29" t="s">
        <v>167</v>
      </c>
      <c r="F4" s="31" t="s">
        <v>371</v>
      </c>
      <c r="G4" s="31" t="s">
        <v>372</v>
      </c>
      <c r="H4" s="31" t="s">
        <v>373</v>
      </c>
      <c r="I4" s="31" t="s">
        <v>168</v>
      </c>
      <c r="J4" s="31" t="s">
        <v>374</v>
      </c>
      <c r="K4" s="31" t="s">
        <v>375</v>
      </c>
      <c r="L4" s="31" t="s">
        <v>377</v>
      </c>
      <c r="M4" s="31" t="s">
        <v>378</v>
      </c>
      <c r="N4" s="31" t="s">
        <v>168</v>
      </c>
      <c r="O4" s="31" t="s">
        <v>379</v>
      </c>
      <c r="P4" s="31" t="s">
        <v>380</v>
      </c>
      <c r="Q4" s="31" t="s">
        <v>381</v>
      </c>
      <c r="R4" s="31" t="s">
        <v>382</v>
      </c>
      <c r="S4" s="31" t="s">
        <v>398</v>
      </c>
      <c r="T4" s="31" t="s">
        <v>399</v>
      </c>
      <c r="U4" s="31" t="s">
        <v>400</v>
      </c>
      <c r="V4" s="31" t="s">
        <v>401</v>
      </c>
      <c r="W4" s="31" t="s">
        <v>402</v>
      </c>
      <c r="X4" s="31" t="s">
        <v>168</v>
      </c>
      <c r="Y4" s="31" t="s">
        <v>386</v>
      </c>
      <c r="Z4" s="31" t="s">
        <v>387</v>
      </c>
      <c r="AA4" s="31" t="s">
        <v>388</v>
      </c>
      <c r="AB4" s="31" t="s">
        <v>389</v>
      </c>
      <c r="AC4" s="31" t="s">
        <v>390</v>
      </c>
      <c r="AD4" s="31" t="s">
        <v>391</v>
      </c>
      <c r="AE4" s="31" t="s">
        <v>393</v>
      </c>
      <c r="AF4" s="31" t="s">
        <v>392</v>
      </c>
    </row>
    <row r="5" spans="1:32" ht="18.75" customHeight="1" x14ac:dyDescent="0.3">
      <c r="A5" s="122"/>
      <c r="B5" s="122"/>
      <c r="C5" s="123"/>
      <c r="D5" s="123"/>
      <c r="E5" s="87" t="s">
        <v>170</v>
      </c>
      <c r="F5" s="32"/>
      <c r="G5" s="32"/>
      <c r="H5" s="32"/>
      <c r="I5" s="32"/>
      <c r="J5" s="32"/>
      <c r="K5" s="32"/>
      <c r="L5" s="32"/>
      <c r="M5" s="32"/>
      <c r="N5" s="32"/>
      <c r="O5" s="32"/>
      <c r="P5" s="32"/>
      <c r="Q5" s="32"/>
      <c r="R5" s="32"/>
      <c r="S5" s="32"/>
      <c r="T5" s="32"/>
      <c r="U5" s="32"/>
      <c r="V5" s="32"/>
      <c r="W5" s="32"/>
      <c r="X5" s="32"/>
      <c r="Y5" s="32"/>
      <c r="Z5" s="32"/>
      <c r="AA5" s="32" t="s">
        <v>394</v>
      </c>
      <c r="AB5" s="32" t="s">
        <v>404</v>
      </c>
      <c r="AC5" s="32" t="s">
        <v>405</v>
      </c>
      <c r="AD5" s="32" t="s">
        <v>395</v>
      </c>
      <c r="AE5" s="32"/>
      <c r="AF5" s="32"/>
    </row>
    <row r="6" spans="1:32" x14ac:dyDescent="0.3">
      <c r="A6" s="33" t="s">
        <v>171</v>
      </c>
      <c r="B6" s="34" t="s">
        <v>172</v>
      </c>
      <c r="C6" s="34" t="s">
        <v>156</v>
      </c>
      <c r="D6" s="34" t="s">
        <v>156</v>
      </c>
      <c r="E6" s="34" t="s">
        <v>156</v>
      </c>
      <c r="F6" s="35">
        <v>4</v>
      </c>
      <c r="G6" s="35">
        <v>3.8</v>
      </c>
      <c r="H6" s="35" t="s">
        <v>156</v>
      </c>
      <c r="I6" s="35" t="s">
        <v>156</v>
      </c>
      <c r="J6" s="35">
        <v>8.8000000000000007</v>
      </c>
      <c r="K6" s="35">
        <v>9</v>
      </c>
      <c r="L6" s="35">
        <v>2.8</v>
      </c>
      <c r="M6" s="35" t="s">
        <v>156</v>
      </c>
      <c r="N6" s="35" t="s">
        <v>156</v>
      </c>
      <c r="O6" s="35">
        <v>2.2999999999999998</v>
      </c>
      <c r="P6" s="35">
        <v>2.6</v>
      </c>
      <c r="Q6" s="35">
        <v>3</v>
      </c>
      <c r="R6" s="35">
        <v>3.1</v>
      </c>
      <c r="S6" s="35">
        <v>13.6</v>
      </c>
      <c r="T6" s="35">
        <v>17.600000000000001</v>
      </c>
      <c r="U6" s="35">
        <v>16.7</v>
      </c>
      <c r="V6" s="35">
        <v>9.6</v>
      </c>
      <c r="W6" s="35" t="s">
        <v>156</v>
      </c>
      <c r="X6" s="35" t="s">
        <v>156</v>
      </c>
      <c r="Y6" s="35">
        <v>13.7</v>
      </c>
      <c r="Z6" s="35">
        <v>8.6</v>
      </c>
      <c r="AA6" s="35">
        <v>10.6</v>
      </c>
      <c r="AB6" s="35">
        <v>10</v>
      </c>
      <c r="AC6" s="35">
        <v>6</v>
      </c>
      <c r="AD6" s="35" t="s">
        <v>156</v>
      </c>
      <c r="AE6" s="35" t="s">
        <v>156</v>
      </c>
      <c r="AF6" s="35" t="s">
        <v>156</v>
      </c>
    </row>
    <row r="7" spans="1:32" x14ac:dyDescent="0.3">
      <c r="A7" s="33" t="s">
        <v>173</v>
      </c>
      <c r="B7" s="34" t="s">
        <v>174</v>
      </c>
      <c r="C7" s="34" t="s">
        <v>156</v>
      </c>
      <c r="D7" s="34" t="s">
        <v>156</v>
      </c>
      <c r="E7" s="34" t="s">
        <v>156</v>
      </c>
      <c r="F7" s="35">
        <v>202.3</v>
      </c>
      <c r="G7" s="35">
        <v>204.1</v>
      </c>
      <c r="H7" s="36" t="s">
        <v>156</v>
      </c>
      <c r="I7" s="36" t="s">
        <v>156</v>
      </c>
      <c r="J7" s="36">
        <v>275</v>
      </c>
      <c r="K7" s="36">
        <v>244</v>
      </c>
      <c r="L7" s="36">
        <v>534</v>
      </c>
      <c r="M7" s="36" t="s">
        <v>156</v>
      </c>
      <c r="N7" s="36" t="s">
        <v>156</v>
      </c>
      <c r="O7" s="35">
        <v>1228</v>
      </c>
      <c r="P7" s="35">
        <v>1294</v>
      </c>
      <c r="Q7" s="35">
        <v>1012</v>
      </c>
      <c r="R7" s="35">
        <v>1474</v>
      </c>
      <c r="S7" s="35">
        <v>1170</v>
      </c>
      <c r="T7" s="35">
        <v>1172</v>
      </c>
      <c r="U7" s="35">
        <v>1243</v>
      </c>
      <c r="V7" s="35">
        <v>1668</v>
      </c>
      <c r="W7" s="35" t="s">
        <v>156</v>
      </c>
      <c r="X7" s="35" t="s">
        <v>156</v>
      </c>
      <c r="Y7" s="35">
        <v>1281</v>
      </c>
      <c r="Z7" s="35">
        <v>953</v>
      </c>
      <c r="AA7" s="35">
        <v>1456</v>
      </c>
      <c r="AB7" s="35">
        <v>1034</v>
      </c>
      <c r="AC7" s="35">
        <v>2563</v>
      </c>
      <c r="AD7" s="35" t="s">
        <v>156</v>
      </c>
      <c r="AE7" s="35" t="s">
        <v>156</v>
      </c>
      <c r="AF7" s="35" t="s">
        <v>156</v>
      </c>
    </row>
    <row r="8" spans="1:32" x14ac:dyDescent="0.3">
      <c r="A8" s="33" t="s">
        <v>175</v>
      </c>
      <c r="B8" s="37" t="s">
        <v>176</v>
      </c>
      <c r="C8" s="34" t="s">
        <v>177</v>
      </c>
      <c r="D8" s="34" t="s">
        <v>178</v>
      </c>
      <c r="E8" s="34" t="s">
        <v>156</v>
      </c>
      <c r="F8" s="36">
        <v>7.51</v>
      </c>
      <c r="G8" s="36">
        <v>7.48</v>
      </c>
      <c r="H8" s="36" t="s">
        <v>156</v>
      </c>
      <c r="I8" s="36" t="s">
        <v>156</v>
      </c>
      <c r="J8" s="36">
        <v>7.07</v>
      </c>
      <c r="K8" s="36">
        <v>7.25</v>
      </c>
      <c r="L8" s="36">
        <v>7.95</v>
      </c>
      <c r="M8" s="36" t="s">
        <v>156</v>
      </c>
      <c r="N8" s="36" t="s">
        <v>156</v>
      </c>
      <c r="O8" s="36">
        <v>6.92</v>
      </c>
      <c r="P8" s="36">
        <v>7.06</v>
      </c>
      <c r="Q8" s="36">
        <v>7.87</v>
      </c>
      <c r="R8" s="46">
        <v>5.51</v>
      </c>
      <c r="S8" s="46">
        <v>6.83</v>
      </c>
      <c r="T8" s="36">
        <v>7.96</v>
      </c>
      <c r="U8" s="36">
        <v>8.3000000000000007</v>
      </c>
      <c r="V8" s="36">
        <v>6.84</v>
      </c>
      <c r="W8" s="36" t="s">
        <v>156</v>
      </c>
      <c r="X8" s="36" t="s">
        <v>156</v>
      </c>
      <c r="Y8" s="36">
        <v>7.96</v>
      </c>
      <c r="Z8" s="36">
        <v>7.63</v>
      </c>
      <c r="AA8" s="36">
        <v>8.0399999999999991</v>
      </c>
      <c r="AB8" s="36">
        <v>7.44</v>
      </c>
      <c r="AC8" s="36">
        <v>6.84</v>
      </c>
      <c r="AD8" s="36" t="s">
        <v>156</v>
      </c>
      <c r="AE8" s="36" t="s">
        <v>156</v>
      </c>
      <c r="AF8" s="36" t="s">
        <v>156</v>
      </c>
    </row>
    <row r="9" spans="1:32" s="41" customFormat="1" x14ac:dyDescent="0.3">
      <c r="A9" s="38" t="s">
        <v>406</v>
      </c>
      <c r="B9" s="39" t="s">
        <v>181</v>
      </c>
      <c r="C9" s="39" t="s">
        <v>156</v>
      </c>
      <c r="D9" s="39" t="s">
        <v>156</v>
      </c>
      <c r="E9" s="34" t="s">
        <v>156</v>
      </c>
      <c r="F9" s="36">
        <v>11.59</v>
      </c>
      <c r="G9" s="36">
        <v>12.36</v>
      </c>
      <c r="H9" s="36" t="s">
        <v>156</v>
      </c>
      <c r="I9" s="36" t="s">
        <v>156</v>
      </c>
      <c r="J9" s="36">
        <v>11.03</v>
      </c>
      <c r="K9" s="36">
        <v>12.03</v>
      </c>
      <c r="L9" s="36">
        <v>9.8000000000000007</v>
      </c>
      <c r="M9" s="36" t="s">
        <v>156</v>
      </c>
      <c r="N9" s="36" t="s">
        <v>156</v>
      </c>
      <c r="O9" s="36">
        <v>16.7</v>
      </c>
      <c r="P9" s="36">
        <v>5.01</v>
      </c>
      <c r="Q9" s="36">
        <v>12.24</v>
      </c>
      <c r="R9" s="36">
        <v>10.67</v>
      </c>
      <c r="S9" s="36">
        <v>7.87</v>
      </c>
      <c r="T9" s="36">
        <v>9.7899999999999991</v>
      </c>
      <c r="U9" s="36">
        <v>9.15</v>
      </c>
      <c r="V9" s="36">
        <v>3.35</v>
      </c>
      <c r="W9" s="36" t="s">
        <v>156</v>
      </c>
      <c r="X9" s="36" t="s">
        <v>156</v>
      </c>
      <c r="Y9" s="36">
        <v>9.42</v>
      </c>
      <c r="Z9" s="36">
        <v>10.87</v>
      </c>
      <c r="AA9" s="36">
        <v>11.11</v>
      </c>
      <c r="AB9" s="36">
        <v>8.66</v>
      </c>
      <c r="AC9" s="36">
        <v>4.5599999999999996</v>
      </c>
      <c r="AD9" s="36" t="s">
        <v>156</v>
      </c>
      <c r="AE9" s="36" t="s">
        <v>156</v>
      </c>
      <c r="AF9" s="36" t="s">
        <v>156</v>
      </c>
    </row>
    <row r="10" spans="1:32" s="41" customFormat="1" x14ac:dyDescent="0.3">
      <c r="A10" s="38" t="s">
        <v>179</v>
      </c>
      <c r="B10" s="39" t="s">
        <v>180</v>
      </c>
      <c r="C10" s="39" t="s">
        <v>156</v>
      </c>
      <c r="D10" s="39" t="s">
        <v>156</v>
      </c>
      <c r="E10" s="34" t="s">
        <v>156</v>
      </c>
      <c r="F10" s="40">
        <v>0.14000000000000001</v>
      </c>
      <c r="G10" s="40">
        <v>0.83</v>
      </c>
      <c r="H10" s="40" t="s">
        <v>156</v>
      </c>
      <c r="I10" s="40" t="s">
        <v>156</v>
      </c>
      <c r="J10" s="40">
        <v>1.0900000000000001</v>
      </c>
      <c r="K10" s="40">
        <v>1.52</v>
      </c>
      <c r="L10" s="40">
        <v>2.54</v>
      </c>
      <c r="M10" s="40" t="s">
        <v>156</v>
      </c>
      <c r="N10" s="40" t="s">
        <v>156</v>
      </c>
      <c r="O10" s="40">
        <v>1.62</v>
      </c>
      <c r="P10" s="40">
        <v>2.1</v>
      </c>
      <c r="Q10" s="40">
        <v>6.47</v>
      </c>
      <c r="R10" s="40">
        <v>0.27</v>
      </c>
      <c r="S10" s="40">
        <v>0.02</v>
      </c>
      <c r="T10" s="40">
        <v>18.03</v>
      </c>
      <c r="U10" s="40">
        <v>4.82</v>
      </c>
      <c r="V10" s="40">
        <v>4.57</v>
      </c>
      <c r="W10" s="40" t="s">
        <v>156</v>
      </c>
      <c r="X10" s="40" t="s">
        <v>156</v>
      </c>
      <c r="Y10" s="40">
        <v>12.42</v>
      </c>
      <c r="Z10" s="40">
        <v>19.82</v>
      </c>
      <c r="AA10" s="40">
        <v>1.58</v>
      </c>
      <c r="AB10" s="40">
        <v>2.91</v>
      </c>
      <c r="AC10" s="40">
        <v>3.79</v>
      </c>
      <c r="AD10" s="40" t="s">
        <v>156</v>
      </c>
      <c r="AE10" s="40" t="s">
        <v>156</v>
      </c>
      <c r="AF10" s="40" t="s">
        <v>156</v>
      </c>
    </row>
    <row r="11" spans="1:32" x14ac:dyDescent="0.3">
      <c r="A11" s="33" t="s">
        <v>182</v>
      </c>
      <c r="B11" s="36" t="s">
        <v>183</v>
      </c>
      <c r="C11" s="36">
        <v>15</v>
      </c>
      <c r="D11" s="36" t="s">
        <v>156</v>
      </c>
      <c r="E11" s="36">
        <v>5</v>
      </c>
      <c r="F11" s="42" t="s">
        <v>156</v>
      </c>
      <c r="G11" s="42" t="s">
        <v>156</v>
      </c>
      <c r="H11" s="42" t="s">
        <v>156</v>
      </c>
      <c r="I11" s="40" t="s">
        <v>156</v>
      </c>
      <c r="J11" s="42" t="s">
        <v>156</v>
      </c>
      <c r="K11" s="42" t="s">
        <v>156</v>
      </c>
      <c r="L11" s="42" t="s">
        <v>156</v>
      </c>
      <c r="M11" s="42" t="s">
        <v>156</v>
      </c>
      <c r="N11" s="40" t="s">
        <v>156</v>
      </c>
      <c r="O11" s="42" t="s">
        <v>156</v>
      </c>
      <c r="P11" s="42" t="s">
        <v>156</v>
      </c>
      <c r="Q11" s="42" t="s">
        <v>156</v>
      </c>
      <c r="R11" s="42" t="s">
        <v>156</v>
      </c>
      <c r="S11" s="42" t="s">
        <v>156</v>
      </c>
      <c r="T11" s="42" t="s">
        <v>156</v>
      </c>
      <c r="U11" s="42" t="s">
        <v>156</v>
      </c>
      <c r="V11" s="42" t="s">
        <v>156</v>
      </c>
      <c r="W11" s="42" t="s">
        <v>156</v>
      </c>
      <c r="X11" s="40" t="s">
        <v>156</v>
      </c>
      <c r="Y11" s="42" t="s">
        <v>156</v>
      </c>
      <c r="Z11" s="42" t="s">
        <v>156</v>
      </c>
      <c r="AA11" s="42" t="s">
        <v>156</v>
      </c>
      <c r="AB11" s="42" t="s">
        <v>156</v>
      </c>
      <c r="AC11" s="42" t="s">
        <v>156</v>
      </c>
      <c r="AD11" s="42" t="s">
        <v>201</v>
      </c>
      <c r="AE11" s="42" t="s">
        <v>156</v>
      </c>
      <c r="AF11" s="42" t="s">
        <v>156</v>
      </c>
    </row>
    <row r="12" spans="1:32" x14ac:dyDescent="0.3">
      <c r="A12" s="33" t="s">
        <v>184</v>
      </c>
      <c r="B12" s="36" t="s">
        <v>174</v>
      </c>
      <c r="C12" s="36" t="s">
        <v>156</v>
      </c>
      <c r="D12" s="43" t="s">
        <v>156</v>
      </c>
      <c r="E12" s="43">
        <v>2</v>
      </c>
      <c r="F12" s="44">
        <v>196</v>
      </c>
      <c r="G12" s="44">
        <v>197</v>
      </c>
      <c r="H12" s="44">
        <v>196</v>
      </c>
      <c r="I12" s="45">
        <f>IFERROR(IF(MAX(G12:H12)&lt;(5*$E12),IF(ABS(G12-H12)&lt;(2*$E12),"&lt;2xDL",IFERROR(ABS(G12-H12)/AVERAGE(G12,H12),"&lt;DL")),IFERROR(ABS(G12-H12)/AVERAGE(G12,H12),"&lt;DL")),"&lt;DL")</f>
        <v>5.0890585241730284E-3</v>
      </c>
      <c r="J12" s="44">
        <v>274</v>
      </c>
      <c r="K12" s="44">
        <v>250</v>
      </c>
      <c r="L12" s="44">
        <v>437</v>
      </c>
      <c r="M12" s="44">
        <v>463</v>
      </c>
      <c r="N12" s="45">
        <f>IFERROR(IF(MAX(L12:M12)&lt;(5*$E12),IF(ABS(L12-M12)&lt;(2*$E12),"&lt;2xDL",IFERROR(ABS(L12-M12)/AVERAGE(L12,M12),"&lt;DL")),IFERROR(ABS(L12-M12)/AVERAGE(L12,M12),"&lt;DL")),"&lt;DL")</f>
        <v>5.7777777777777775E-2</v>
      </c>
      <c r="O12" s="44">
        <v>1140</v>
      </c>
      <c r="P12" s="44">
        <v>1200</v>
      </c>
      <c r="Q12" s="44">
        <v>970</v>
      </c>
      <c r="R12" s="44">
        <v>1330</v>
      </c>
      <c r="S12" s="44">
        <v>1090</v>
      </c>
      <c r="T12" s="44">
        <v>1110</v>
      </c>
      <c r="U12" s="44">
        <v>1220</v>
      </c>
      <c r="V12" s="44">
        <v>1520</v>
      </c>
      <c r="W12" s="44">
        <v>1180</v>
      </c>
      <c r="X12" s="45">
        <f>IFERROR(IF(MAX(V12:W12)&lt;(5*$E12),IF(ABS(V12-W12)&lt;(2*$E12),"&lt;2xDL",IFERROR(ABS(V12-W12)/AVERAGE(V12,W12),"&lt;DL")),IFERROR(ABS(V12-W12)/AVERAGE(V12,W12),"&lt;DL")),"&lt;DL")</f>
        <v>0.25185185185185183</v>
      </c>
      <c r="Y12" s="44">
        <v>1200</v>
      </c>
      <c r="Z12" s="44">
        <v>1590</v>
      </c>
      <c r="AA12" s="44">
        <v>1380</v>
      </c>
      <c r="AB12" s="44">
        <v>1780</v>
      </c>
      <c r="AC12" s="44">
        <v>2410</v>
      </c>
      <c r="AD12" s="44">
        <v>372</v>
      </c>
      <c r="AE12" s="44" t="s">
        <v>185</v>
      </c>
      <c r="AF12" s="44" t="s">
        <v>185</v>
      </c>
    </row>
    <row r="13" spans="1:32" x14ac:dyDescent="0.3">
      <c r="A13" s="33" t="s">
        <v>186</v>
      </c>
      <c r="B13" s="36" t="s">
        <v>181</v>
      </c>
      <c r="C13" s="36" t="s">
        <v>156</v>
      </c>
      <c r="D13" s="43" t="s">
        <v>156</v>
      </c>
      <c r="E13" s="43">
        <v>0.5</v>
      </c>
      <c r="F13" s="44">
        <v>100</v>
      </c>
      <c r="G13" s="44">
        <v>102</v>
      </c>
      <c r="H13" s="44">
        <v>102</v>
      </c>
      <c r="I13" s="45">
        <f t="shared" ref="I13:I76" si="0">IFERROR(IF(MAX(G13:H13)&lt;(5*$E13),IF(ABS(G13-H13)&lt;(2*$E13),"&lt;2xDL",IFERROR(ABS(G13-H13)/AVERAGE(G13,H13),"&lt;DL")),IFERROR(ABS(G13-H13)/AVERAGE(G13,H13),"&lt;DL")),"&lt;DL")</f>
        <v>0</v>
      </c>
      <c r="J13" s="44">
        <v>146</v>
      </c>
      <c r="K13" s="44">
        <v>130</v>
      </c>
      <c r="L13" s="44">
        <v>221</v>
      </c>
      <c r="M13" s="44">
        <v>226</v>
      </c>
      <c r="N13" s="45">
        <f t="shared" ref="N13:N76" si="1">IFERROR(IF(MAX(L13:M13)&lt;(5*$E13),IF(ABS(L13-M13)&lt;(2*$E13),"&lt;2xDL",IFERROR(ABS(L13-M13)/AVERAGE(L13,M13),"&lt;DL")),IFERROR(ABS(L13-M13)/AVERAGE(L13,M13),"&lt;DL")),"&lt;DL")</f>
        <v>2.2371364653243849E-2</v>
      </c>
      <c r="O13" s="44">
        <v>704</v>
      </c>
      <c r="P13" s="44">
        <v>782</v>
      </c>
      <c r="Q13" s="44">
        <v>581</v>
      </c>
      <c r="R13" s="44">
        <v>856</v>
      </c>
      <c r="S13" s="44">
        <v>692</v>
      </c>
      <c r="T13" s="44">
        <v>681</v>
      </c>
      <c r="U13" s="44">
        <v>713</v>
      </c>
      <c r="V13" s="44">
        <v>914</v>
      </c>
      <c r="W13" s="44">
        <v>898</v>
      </c>
      <c r="X13" s="45">
        <f t="shared" ref="X13:X76" si="2">IFERROR(IF(MAX(V13:W13)&lt;(5*$E13),IF(ABS(V13-W13)&lt;(2*$E13),"&lt;2xDL",IFERROR(ABS(V13-W13)/AVERAGE(V13,W13),"&lt;DL")),IFERROR(ABS(V13-W13)/AVERAGE(V13,W13),"&lt;DL")),"&lt;DL")</f>
        <v>1.7660044150110375E-2</v>
      </c>
      <c r="Y13" s="44">
        <v>736</v>
      </c>
      <c r="Z13" s="44">
        <v>558</v>
      </c>
      <c r="AA13" s="44">
        <v>890</v>
      </c>
      <c r="AB13" s="44">
        <v>1200</v>
      </c>
      <c r="AC13" s="44">
        <v>1730</v>
      </c>
      <c r="AD13" s="44">
        <v>192</v>
      </c>
      <c r="AE13" s="44" t="s">
        <v>187</v>
      </c>
      <c r="AF13" s="44" t="s">
        <v>156</v>
      </c>
    </row>
    <row r="14" spans="1:32" x14ac:dyDescent="0.3">
      <c r="A14" s="33" t="s">
        <v>188</v>
      </c>
      <c r="B14" s="36" t="s">
        <v>176</v>
      </c>
      <c r="C14" s="36" t="s">
        <v>177</v>
      </c>
      <c r="D14" s="36" t="s">
        <v>178</v>
      </c>
      <c r="E14" s="36">
        <v>0.1</v>
      </c>
      <c r="F14" s="46">
        <v>8.02</v>
      </c>
      <c r="G14" s="46">
        <v>8.0500000000000007</v>
      </c>
      <c r="H14" s="46">
        <v>8.02</v>
      </c>
      <c r="I14" s="45">
        <f t="shared" si="0"/>
        <v>3.7336652146858912E-3</v>
      </c>
      <c r="J14" s="46">
        <v>7.8</v>
      </c>
      <c r="K14" s="46">
        <v>8.14</v>
      </c>
      <c r="L14" s="46">
        <v>7.54</v>
      </c>
      <c r="M14" s="46">
        <v>7.54</v>
      </c>
      <c r="N14" s="45">
        <f t="shared" si="1"/>
        <v>0</v>
      </c>
      <c r="O14" s="46">
        <v>7.43</v>
      </c>
      <c r="P14" s="46">
        <v>7.84</v>
      </c>
      <c r="Q14" s="46">
        <v>7.97</v>
      </c>
      <c r="R14" s="46">
        <v>5.74</v>
      </c>
      <c r="S14" s="46">
        <v>5.96</v>
      </c>
      <c r="T14" s="46">
        <v>8.0299999999999994</v>
      </c>
      <c r="U14" s="46">
        <v>8.1199999999999992</v>
      </c>
      <c r="V14" s="46">
        <v>7.54</v>
      </c>
      <c r="W14" s="46">
        <v>8.18</v>
      </c>
      <c r="X14" s="45">
        <f t="shared" si="2"/>
        <v>8.1424936386768412E-2</v>
      </c>
      <c r="Y14" s="46">
        <v>8.2200000000000006</v>
      </c>
      <c r="Z14" s="46">
        <v>7.79</v>
      </c>
      <c r="AA14" s="46">
        <v>8.17</v>
      </c>
      <c r="AB14" s="46">
        <v>7.73</v>
      </c>
      <c r="AC14" s="46">
        <v>7.45</v>
      </c>
      <c r="AD14" s="46">
        <v>8.2100000000000009</v>
      </c>
      <c r="AE14" s="46">
        <v>5.57</v>
      </c>
      <c r="AF14" s="46">
        <v>5.59</v>
      </c>
    </row>
    <row r="15" spans="1:32" x14ac:dyDescent="0.3">
      <c r="A15" s="33" t="s">
        <v>189</v>
      </c>
      <c r="B15" s="36" t="s">
        <v>181</v>
      </c>
      <c r="C15" s="36" t="s">
        <v>156</v>
      </c>
      <c r="D15" s="36">
        <v>50</v>
      </c>
      <c r="E15" s="36">
        <v>3</v>
      </c>
      <c r="F15" s="44" t="s">
        <v>190</v>
      </c>
      <c r="G15" s="44">
        <v>0</v>
      </c>
      <c r="H15" s="44" t="s">
        <v>190</v>
      </c>
      <c r="I15" s="45" t="str">
        <f t="shared" si="0"/>
        <v>&lt;DL</v>
      </c>
      <c r="J15" s="44">
        <v>3.3</v>
      </c>
      <c r="K15" s="44" t="s">
        <v>190</v>
      </c>
      <c r="L15" s="44">
        <v>4.7</v>
      </c>
      <c r="M15" s="44">
        <v>10.7</v>
      </c>
      <c r="N15" s="45">
        <f t="shared" si="1"/>
        <v>0.77922077922077915</v>
      </c>
      <c r="O15" s="44" t="s">
        <v>190</v>
      </c>
      <c r="P15" s="44">
        <v>18</v>
      </c>
      <c r="Q15" s="44">
        <v>20.7</v>
      </c>
      <c r="R15" s="44" t="s">
        <v>190</v>
      </c>
      <c r="S15" s="44" t="s">
        <v>190</v>
      </c>
      <c r="T15" s="44">
        <v>24</v>
      </c>
      <c r="U15" s="44" t="s">
        <v>190</v>
      </c>
      <c r="V15" s="44">
        <v>24</v>
      </c>
      <c r="W15" s="44">
        <v>24.7</v>
      </c>
      <c r="X15" s="45">
        <f t="shared" si="2"/>
        <v>2.8747433264887032E-2</v>
      </c>
      <c r="Y15" s="44">
        <v>5.3</v>
      </c>
      <c r="Z15" s="44">
        <v>9.3000000000000007</v>
      </c>
      <c r="AA15" s="44" t="s">
        <v>190</v>
      </c>
      <c r="AB15" s="44" t="s">
        <v>190</v>
      </c>
      <c r="AC15" s="44">
        <v>4.7</v>
      </c>
      <c r="AD15" s="44" t="s">
        <v>156</v>
      </c>
      <c r="AE15" s="44" t="s">
        <v>190</v>
      </c>
      <c r="AF15" s="44" t="s">
        <v>190</v>
      </c>
    </row>
    <row r="16" spans="1:32" s="47" customFormat="1" x14ac:dyDescent="0.3">
      <c r="A16" s="33" t="s">
        <v>191</v>
      </c>
      <c r="B16" s="36" t="s">
        <v>181</v>
      </c>
      <c r="C16" s="36" t="s">
        <v>156</v>
      </c>
      <c r="D16" s="36" t="s">
        <v>156</v>
      </c>
      <c r="E16" s="36">
        <v>1</v>
      </c>
      <c r="F16" s="44">
        <v>111</v>
      </c>
      <c r="G16" s="44">
        <v>111</v>
      </c>
      <c r="H16" s="44">
        <v>111</v>
      </c>
      <c r="I16" s="45">
        <f t="shared" si="0"/>
        <v>0</v>
      </c>
      <c r="J16" s="44">
        <v>162</v>
      </c>
      <c r="K16" s="44">
        <v>151</v>
      </c>
      <c r="L16" s="44">
        <v>284</v>
      </c>
      <c r="M16" s="44">
        <v>304</v>
      </c>
      <c r="N16" s="45">
        <f t="shared" si="1"/>
        <v>6.8027210884353748E-2</v>
      </c>
      <c r="O16" s="44">
        <v>852</v>
      </c>
      <c r="P16" s="44">
        <v>952</v>
      </c>
      <c r="Q16" s="44">
        <v>721</v>
      </c>
      <c r="R16" s="44">
        <v>1110</v>
      </c>
      <c r="S16" s="44">
        <v>877</v>
      </c>
      <c r="T16" s="44">
        <v>857</v>
      </c>
      <c r="U16" s="44">
        <v>856</v>
      </c>
      <c r="V16" s="44">
        <v>1290</v>
      </c>
      <c r="W16" s="44">
        <v>1250</v>
      </c>
      <c r="X16" s="45">
        <f t="shared" si="2"/>
        <v>3.1496062992125984E-2</v>
      </c>
      <c r="Y16" s="44">
        <v>948</v>
      </c>
      <c r="Z16" s="44">
        <v>737</v>
      </c>
      <c r="AA16" s="44">
        <v>1150</v>
      </c>
      <c r="AB16" s="44">
        <v>1550</v>
      </c>
      <c r="AC16" s="44">
        <v>2320</v>
      </c>
      <c r="AD16" s="44">
        <v>203</v>
      </c>
      <c r="AE16" s="44" t="s">
        <v>192</v>
      </c>
      <c r="AF16" s="44" t="s">
        <v>192</v>
      </c>
    </row>
    <row r="17" spans="1:32" s="47" customFormat="1" x14ac:dyDescent="0.3">
      <c r="A17" s="33" t="s">
        <v>193</v>
      </c>
      <c r="B17" s="36" t="s">
        <v>181</v>
      </c>
      <c r="C17" s="36" t="s">
        <v>156</v>
      </c>
      <c r="D17" s="36" t="s">
        <v>156</v>
      </c>
      <c r="E17" s="36">
        <v>1</v>
      </c>
      <c r="F17" s="44">
        <v>91.9</v>
      </c>
      <c r="G17" s="44">
        <v>92.2</v>
      </c>
      <c r="H17" s="44">
        <v>91.1</v>
      </c>
      <c r="I17" s="45">
        <f t="shared" si="0"/>
        <v>1.2002182214948264E-2</v>
      </c>
      <c r="J17" s="44">
        <v>93.7</v>
      </c>
      <c r="K17" s="44">
        <v>87</v>
      </c>
      <c r="L17" s="44">
        <v>72.599999999999994</v>
      </c>
      <c r="M17" s="44">
        <v>79.599999999999994</v>
      </c>
      <c r="N17" s="45">
        <f t="shared" si="1"/>
        <v>9.1984231274638645E-2</v>
      </c>
      <c r="O17" s="44">
        <v>273</v>
      </c>
      <c r="P17" s="44">
        <v>296</v>
      </c>
      <c r="Q17" s="44">
        <v>172</v>
      </c>
      <c r="R17" s="44">
        <v>1.4</v>
      </c>
      <c r="S17" s="44">
        <v>1.9</v>
      </c>
      <c r="T17" s="44">
        <v>171</v>
      </c>
      <c r="U17" s="44">
        <v>69.099999999999994</v>
      </c>
      <c r="V17" s="44">
        <v>238</v>
      </c>
      <c r="W17" s="44">
        <v>189</v>
      </c>
      <c r="X17" s="45">
        <f t="shared" si="2"/>
        <v>0.22950819672131148</v>
      </c>
      <c r="Y17" s="44">
        <v>196</v>
      </c>
      <c r="Z17" s="44">
        <v>242</v>
      </c>
      <c r="AA17" s="44">
        <v>153</v>
      </c>
      <c r="AB17" s="44">
        <v>205</v>
      </c>
      <c r="AC17" s="44">
        <v>209</v>
      </c>
      <c r="AD17" s="44" t="s">
        <v>156</v>
      </c>
      <c r="AE17" s="44" t="s">
        <v>192</v>
      </c>
      <c r="AF17" s="44" t="s">
        <v>192</v>
      </c>
    </row>
    <row r="18" spans="1:32" s="47" customFormat="1" x14ac:dyDescent="0.3">
      <c r="A18" s="33" t="s">
        <v>194</v>
      </c>
      <c r="B18" s="36" t="s">
        <v>181</v>
      </c>
      <c r="C18" s="36" t="s">
        <v>156</v>
      </c>
      <c r="D18" s="36" t="s">
        <v>156</v>
      </c>
      <c r="E18" s="36">
        <v>1</v>
      </c>
      <c r="F18" s="44" t="s">
        <v>192</v>
      </c>
      <c r="G18" s="44" t="s">
        <v>192</v>
      </c>
      <c r="H18" s="44" t="s">
        <v>192</v>
      </c>
      <c r="I18" s="45" t="str">
        <f t="shared" si="0"/>
        <v>&lt;DL</v>
      </c>
      <c r="J18" s="44" t="s">
        <v>192</v>
      </c>
      <c r="K18" s="44" t="s">
        <v>192</v>
      </c>
      <c r="L18" s="44" t="s">
        <v>192</v>
      </c>
      <c r="M18" s="44" t="s">
        <v>192</v>
      </c>
      <c r="N18" s="45" t="str">
        <f t="shared" si="1"/>
        <v>&lt;DL</v>
      </c>
      <c r="O18" s="44" t="s">
        <v>192</v>
      </c>
      <c r="P18" s="44" t="s">
        <v>192</v>
      </c>
      <c r="Q18" s="44" t="s">
        <v>192</v>
      </c>
      <c r="R18" s="44" t="s">
        <v>192</v>
      </c>
      <c r="S18" s="44" t="s">
        <v>192</v>
      </c>
      <c r="T18" s="44" t="s">
        <v>192</v>
      </c>
      <c r="U18" s="44" t="s">
        <v>192</v>
      </c>
      <c r="V18" s="44" t="s">
        <v>192</v>
      </c>
      <c r="W18" s="44" t="s">
        <v>192</v>
      </c>
      <c r="X18" s="45" t="str">
        <f t="shared" si="2"/>
        <v>&lt;DL</v>
      </c>
      <c r="Y18" s="44" t="s">
        <v>192</v>
      </c>
      <c r="Z18" s="44" t="s">
        <v>192</v>
      </c>
      <c r="AA18" s="44" t="s">
        <v>192</v>
      </c>
      <c r="AB18" s="44" t="s">
        <v>192</v>
      </c>
      <c r="AC18" s="44" t="s">
        <v>192</v>
      </c>
      <c r="AD18" s="44" t="s">
        <v>156</v>
      </c>
      <c r="AE18" s="44" t="s">
        <v>192</v>
      </c>
      <c r="AF18" s="44" t="s">
        <v>192</v>
      </c>
    </row>
    <row r="19" spans="1:32" x14ac:dyDescent="0.3">
      <c r="A19" s="33" t="s">
        <v>195</v>
      </c>
      <c r="B19" s="36" t="s">
        <v>181</v>
      </c>
      <c r="C19" s="36" t="s">
        <v>156</v>
      </c>
      <c r="D19" s="36" t="s">
        <v>156</v>
      </c>
      <c r="E19" s="36">
        <v>1</v>
      </c>
      <c r="F19" s="44" t="s">
        <v>192</v>
      </c>
      <c r="G19" s="44" t="s">
        <v>192</v>
      </c>
      <c r="H19" s="44" t="s">
        <v>192</v>
      </c>
      <c r="I19" s="45" t="str">
        <f t="shared" si="0"/>
        <v>&lt;DL</v>
      </c>
      <c r="J19" s="44" t="s">
        <v>192</v>
      </c>
      <c r="K19" s="44" t="s">
        <v>192</v>
      </c>
      <c r="L19" s="44" t="s">
        <v>192</v>
      </c>
      <c r="M19" s="44" t="s">
        <v>192</v>
      </c>
      <c r="N19" s="45" t="str">
        <f t="shared" si="1"/>
        <v>&lt;DL</v>
      </c>
      <c r="O19" s="44" t="s">
        <v>192</v>
      </c>
      <c r="P19" s="44" t="s">
        <v>192</v>
      </c>
      <c r="Q19" s="44" t="s">
        <v>192</v>
      </c>
      <c r="R19" s="44" t="s">
        <v>192</v>
      </c>
      <c r="S19" s="44" t="s">
        <v>192</v>
      </c>
      <c r="T19" s="44" t="s">
        <v>192</v>
      </c>
      <c r="U19" s="44" t="s">
        <v>192</v>
      </c>
      <c r="V19" s="44" t="s">
        <v>192</v>
      </c>
      <c r="W19" s="44" t="s">
        <v>192</v>
      </c>
      <c r="X19" s="45" t="str">
        <f t="shared" si="2"/>
        <v>&lt;DL</v>
      </c>
      <c r="Y19" s="44" t="s">
        <v>192</v>
      </c>
      <c r="Z19" s="44" t="s">
        <v>192</v>
      </c>
      <c r="AA19" s="44" t="s">
        <v>192</v>
      </c>
      <c r="AB19" s="44" t="s">
        <v>192</v>
      </c>
      <c r="AC19" s="44" t="s">
        <v>192</v>
      </c>
      <c r="AD19" s="44" t="s">
        <v>156</v>
      </c>
      <c r="AE19" s="44" t="s">
        <v>192</v>
      </c>
      <c r="AF19" s="44" t="s">
        <v>192</v>
      </c>
    </row>
    <row r="20" spans="1:32" x14ac:dyDescent="0.3">
      <c r="A20" s="33" t="s">
        <v>196</v>
      </c>
      <c r="B20" s="36" t="s">
        <v>181</v>
      </c>
      <c r="C20" s="36" t="s">
        <v>156</v>
      </c>
      <c r="D20" s="36" t="s">
        <v>156</v>
      </c>
      <c r="E20" s="36">
        <v>1</v>
      </c>
      <c r="F20" s="44">
        <v>91.9</v>
      </c>
      <c r="G20" s="44">
        <v>92.2</v>
      </c>
      <c r="H20" s="44">
        <v>91.1</v>
      </c>
      <c r="I20" s="45">
        <f t="shared" si="0"/>
        <v>1.2002182214948264E-2</v>
      </c>
      <c r="J20" s="44">
        <v>93.7</v>
      </c>
      <c r="K20" s="44">
        <v>87</v>
      </c>
      <c r="L20" s="44">
        <v>72.599999999999994</v>
      </c>
      <c r="M20" s="44">
        <v>79.599999999999994</v>
      </c>
      <c r="N20" s="45">
        <f t="shared" si="1"/>
        <v>9.1984231274638645E-2</v>
      </c>
      <c r="O20" s="44">
        <v>273</v>
      </c>
      <c r="P20" s="44">
        <v>296</v>
      </c>
      <c r="Q20" s="44">
        <v>172</v>
      </c>
      <c r="R20" s="44">
        <v>1.4</v>
      </c>
      <c r="S20" s="44">
        <v>1.9</v>
      </c>
      <c r="T20" s="44">
        <v>171</v>
      </c>
      <c r="U20" s="44">
        <v>69.099999999999994</v>
      </c>
      <c r="V20" s="44">
        <v>238</v>
      </c>
      <c r="W20" s="44">
        <v>189</v>
      </c>
      <c r="X20" s="45">
        <f t="shared" si="2"/>
        <v>0.22950819672131148</v>
      </c>
      <c r="Y20" s="44">
        <v>196</v>
      </c>
      <c r="Z20" s="44">
        <v>242</v>
      </c>
      <c r="AA20" s="44">
        <v>153</v>
      </c>
      <c r="AB20" s="44">
        <v>205</v>
      </c>
      <c r="AC20" s="44">
        <v>209</v>
      </c>
      <c r="AD20" s="44">
        <v>167</v>
      </c>
      <c r="AE20" s="44" t="s">
        <v>192</v>
      </c>
      <c r="AF20" s="44" t="s">
        <v>192</v>
      </c>
    </row>
    <row r="21" spans="1:32" x14ac:dyDescent="0.3">
      <c r="A21" s="33" t="s">
        <v>197</v>
      </c>
      <c r="B21" s="36" t="s">
        <v>181</v>
      </c>
      <c r="C21" s="36">
        <v>0.75</v>
      </c>
      <c r="D21" s="36" t="s">
        <v>156</v>
      </c>
      <c r="E21" s="36">
        <v>5.0000000000000001E-3</v>
      </c>
      <c r="F21" s="44">
        <v>5.7999999999999996E-3</v>
      </c>
      <c r="G21" s="44" t="s">
        <v>198</v>
      </c>
      <c r="H21" s="44" t="s">
        <v>198</v>
      </c>
      <c r="I21" s="45" t="str">
        <f t="shared" si="0"/>
        <v>&lt;DL</v>
      </c>
      <c r="J21" s="44">
        <v>8.3000000000000001E-3</v>
      </c>
      <c r="K21" s="44">
        <v>5.1999999999999998E-3</v>
      </c>
      <c r="L21" s="44">
        <v>7.4000000000000003E-3</v>
      </c>
      <c r="M21" s="44">
        <v>6.1000000000000004E-3</v>
      </c>
      <c r="N21" s="45" t="str">
        <f t="shared" si="1"/>
        <v>&lt;2xDL</v>
      </c>
      <c r="O21" s="44">
        <v>1.83E-2</v>
      </c>
      <c r="P21" s="44">
        <v>2.8500000000000001E-2</v>
      </c>
      <c r="Q21" s="44">
        <v>0.221</v>
      </c>
      <c r="R21" s="44">
        <v>1.0500000000000001E-2</v>
      </c>
      <c r="S21" s="44">
        <v>6.8999999999999999E-3</v>
      </c>
      <c r="T21" s="44">
        <v>9.9699999999999997E-2</v>
      </c>
      <c r="U21" s="44">
        <v>4.2099999999999999E-2</v>
      </c>
      <c r="V21" s="44">
        <v>4.6900000000000004</v>
      </c>
      <c r="W21" s="44">
        <v>4.0999999999999996</v>
      </c>
      <c r="X21" s="45">
        <f t="shared" si="2"/>
        <v>0.13424345847554056</v>
      </c>
      <c r="Y21" s="44">
        <v>1.1399999999999999</v>
      </c>
      <c r="Z21" s="44">
        <v>0.59299999999999997</v>
      </c>
      <c r="AA21" s="44">
        <v>5.7000000000000002E-3</v>
      </c>
      <c r="AB21" s="44" t="s">
        <v>198</v>
      </c>
      <c r="AC21" s="44">
        <v>6.8999999999999999E-3</v>
      </c>
      <c r="AD21" s="44" t="s">
        <v>156</v>
      </c>
      <c r="AE21" s="44" t="s">
        <v>198</v>
      </c>
      <c r="AF21" s="44">
        <v>6.6E-3</v>
      </c>
    </row>
    <row r="22" spans="1:32" x14ac:dyDescent="0.3">
      <c r="A22" s="33" t="s">
        <v>199</v>
      </c>
      <c r="B22" s="36" t="s">
        <v>181</v>
      </c>
      <c r="C22" s="36">
        <v>120</v>
      </c>
      <c r="D22" s="36" t="s">
        <v>156</v>
      </c>
      <c r="E22" s="36">
        <v>0.5</v>
      </c>
      <c r="F22" s="44" t="s">
        <v>187</v>
      </c>
      <c r="G22" s="44" t="s">
        <v>187</v>
      </c>
      <c r="H22" s="44" t="s">
        <v>187</v>
      </c>
      <c r="I22" s="45" t="str">
        <f t="shared" si="0"/>
        <v>&lt;DL</v>
      </c>
      <c r="J22" s="44" t="s">
        <v>187</v>
      </c>
      <c r="K22" s="44" t="s">
        <v>187</v>
      </c>
      <c r="L22" s="44" t="s">
        <v>187</v>
      </c>
      <c r="M22" s="44" t="s">
        <v>187</v>
      </c>
      <c r="N22" s="45" t="str">
        <f t="shared" si="1"/>
        <v>&lt;DL</v>
      </c>
      <c r="O22" s="48" t="s">
        <v>192</v>
      </c>
      <c r="P22" s="48" t="s">
        <v>192</v>
      </c>
      <c r="Q22" s="48" t="s">
        <v>192</v>
      </c>
      <c r="R22" s="48" t="s">
        <v>192</v>
      </c>
      <c r="S22" s="48" t="s">
        <v>192</v>
      </c>
      <c r="T22" s="48" t="s">
        <v>192</v>
      </c>
      <c r="U22" s="48" t="s">
        <v>192</v>
      </c>
      <c r="V22" s="48" t="s">
        <v>200</v>
      </c>
      <c r="W22" s="48" t="s">
        <v>200</v>
      </c>
      <c r="X22" s="45" t="str">
        <f t="shared" si="2"/>
        <v>&lt;DL</v>
      </c>
      <c r="Y22" s="48" t="s">
        <v>192</v>
      </c>
      <c r="Z22" s="48" t="s">
        <v>192</v>
      </c>
      <c r="AA22" s="48" t="s">
        <v>200</v>
      </c>
      <c r="AB22" s="48" t="s">
        <v>200</v>
      </c>
      <c r="AC22" s="48" t="s">
        <v>201</v>
      </c>
      <c r="AD22" s="44" t="s">
        <v>187</v>
      </c>
      <c r="AE22" s="44" t="s">
        <v>187</v>
      </c>
      <c r="AF22" s="44" t="s">
        <v>187</v>
      </c>
    </row>
    <row r="23" spans="1:32" x14ac:dyDescent="0.3">
      <c r="A23" s="33" t="s">
        <v>202</v>
      </c>
      <c r="B23" s="36" t="s">
        <v>181</v>
      </c>
      <c r="C23" s="36">
        <v>0.12</v>
      </c>
      <c r="D23" s="36" t="s">
        <v>156</v>
      </c>
      <c r="E23" s="36">
        <v>0.02</v>
      </c>
      <c r="F23" s="44">
        <v>4.5999999999999999E-2</v>
      </c>
      <c r="G23" s="44">
        <v>4.7E-2</v>
      </c>
      <c r="H23" s="44">
        <v>4.7E-2</v>
      </c>
      <c r="I23" s="45" t="str">
        <f t="shared" si="0"/>
        <v>&lt;2xDL</v>
      </c>
      <c r="J23" s="44">
        <v>4.5999999999999999E-2</v>
      </c>
      <c r="K23" s="44">
        <v>5.0999999999999997E-2</v>
      </c>
      <c r="L23" s="44">
        <v>5.1999999999999998E-2</v>
      </c>
      <c r="M23" s="44">
        <v>5.2999999999999999E-2</v>
      </c>
      <c r="N23" s="45" t="str">
        <f t="shared" si="1"/>
        <v>&lt;2xDL</v>
      </c>
      <c r="O23" s="44">
        <v>0.215</v>
      </c>
      <c r="P23" s="44">
        <v>0.22700000000000001</v>
      </c>
      <c r="Q23" s="44">
        <v>0.14699999999999999</v>
      </c>
      <c r="R23" s="44">
        <v>5.5E-2</v>
      </c>
      <c r="S23" s="44">
        <v>4.9000000000000002E-2</v>
      </c>
      <c r="T23" s="44">
        <v>0.11899999999999999</v>
      </c>
      <c r="U23" s="44">
        <v>0.214</v>
      </c>
      <c r="V23" s="44">
        <v>0.21</v>
      </c>
      <c r="W23" s="44">
        <v>0.22</v>
      </c>
      <c r="X23" s="45">
        <f t="shared" si="2"/>
        <v>4.6511627906976785E-2</v>
      </c>
      <c r="Y23" s="44">
        <v>7.8E-2</v>
      </c>
      <c r="Z23" s="44">
        <v>0.13100000000000001</v>
      </c>
      <c r="AA23" s="44">
        <v>0.31</v>
      </c>
      <c r="AB23" s="44">
        <v>0.33</v>
      </c>
      <c r="AC23" s="44">
        <v>0.2</v>
      </c>
      <c r="AD23" s="44">
        <v>9.2999999999999999E-2</v>
      </c>
      <c r="AE23" s="44" t="s">
        <v>205</v>
      </c>
      <c r="AF23" s="44" t="s">
        <v>205</v>
      </c>
    </row>
    <row r="24" spans="1:32" x14ac:dyDescent="0.3">
      <c r="A24" s="33" t="s">
        <v>206</v>
      </c>
      <c r="B24" s="36" t="s">
        <v>181</v>
      </c>
      <c r="C24" s="36">
        <v>13</v>
      </c>
      <c r="D24" s="36" t="s">
        <v>156</v>
      </c>
      <c r="E24" s="36">
        <v>5.0000000000000001E-3</v>
      </c>
      <c r="F24" s="44">
        <v>6.7400000000000002E-2</v>
      </c>
      <c r="G24" s="44">
        <v>6.6900000000000001E-2</v>
      </c>
      <c r="H24" s="44">
        <v>6.6699999999999995E-2</v>
      </c>
      <c r="I24" s="45">
        <f>IFERROR(IF(MAX(G24:H24)&lt;(5*$E24),IF(ABS(G24-H24)&lt;(2*$E24),"&lt;2xDL",IFERROR(ABS(G24-H24)/AVERAGE(G24,H24),"&lt;DL")),IFERROR(ABS(G24-H24)/AVERAGE(G24,H24),"&lt;DL")),"&lt;DL")</f>
        <v>2.9940119760479902E-3</v>
      </c>
      <c r="J24" s="44">
        <v>7.2400000000000006E-2</v>
      </c>
      <c r="K24" s="44">
        <v>6.83E-2</v>
      </c>
      <c r="L24" s="44" t="s">
        <v>198</v>
      </c>
      <c r="M24" s="44" t="s">
        <v>198</v>
      </c>
      <c r="N24" s="45" t="str">
        <f t="shared" si="1"/>
        <v>&lt;DL</v>
      </c>
      <c r="O24" s="48" t="s">
        <v>207</v>
      </c>
      <c r="P24" s="48" t="s">
        <v>207</v>
      </c>
      <c r="Q24" s="44">
        <v>5.7000000000000002E-2</v>
      </c>
      <c r="R24" s="44">
        <v>7.0999999999999994E-2</v>
      </c>
      <c r="S24" s="44">
        <v>6.5000000000000002E-2</v>
      </c>
      <c r="T24" s="44">
        <v>0.129</v>
      </c>
      <c r="U24" s="44">
        <v>0.157</v>
      </c>
      <c r="V24" s="44">
        <v>0.28100000000000003</v>
      </c>
      <c r="W24" s="44">
        <v>0.28699999999999998</v>
      </c>
      <c r="X24" s="45">
        <f t="shared" si="2"/>
        <v>2.1126760563380104E-2</v>
      </c>
      <c r="Y24" s="44">
        <v>0.251</v>
      </c>
      <c r="Z24" s="44">
        <v>0.33700000000000002</v>
      </c>
      <c r="AA24" s="48" t="s">
        <v>208</v>
      </c>
      <c r="AB24" s="48" t="s">
        <v>208</v>
      </c>
      <c r="AC24" s="48" t="s">
        <v>234</v>
      </c>
      <c r="AD24" s="44">
        <v>0.13600000000000001</v>
      </c>
      <c r="AE24" s="44" t="s">
        <v>198</v>
      </c>
      <c r="AF24" s="44" t="s">
        <v>198</v>
      </c>
    </row>
    <row r="25" spans="1:32" x14ac:dyDescent="0.3">
      <c r="A25" s="33" t="s">
        <v>209</v>
      </c>
      <c r="B25" s="36" t="s">
        <v>181</v>
      </c>
      <c r="C25" s="36">
        <v>0.06</v>
      </c>
      <c r="D25" s="36" t="s">
        <v>156</v>
      </c>
      <c r="E25" s="36">
        <v>1E-3</v>
      </c>
      <c r="F25" s="44" t="s">
        <v>210</v>
      </c>
      <c r="G25" s="44" t="s">
        <v>210</v>
      </c>
      <c r="H25" s="44" t="s">
        <v>210</v>
      </c>
      <c r="I25" s="45" t="str">
        <f t="shared" si="0"/>
        <v>&lt;DL</v>
      </c>
      <c r="J25" s="44" t="s">
        <v>210</v>
      </c>
      <c r="K25" s="44" t="s">
        <v>210</v>
      </c>
      <c r="L25" s="44" t="s">
        <v>210</v>
      </c>
      <c r="M25" s="44" t="s">
        <v>210</v>
      </c>
      <c r="N25" s="45" t="str">
        <f t="shared" si="1"/>
        <v>&lt;DL</v>
      </c>
      <c r="O25" s="48" t="s">
        <v>211</v>
      </c>
      <c r="P25" s="48" t="s">
        <v>211</v>
      </c>
      <c r="Q25" s="44">
        <v>2.3999999999999998E-3</v>
      </c>
      <c r="R25" s="48" t="s">
        <v>211</v>
      </c>
      <c r="S25" s="48" t="s">
        <v>211</v>
      </c>
      <c r="T25" s="44">
        <v>3.5999999999999999E-3</v>
      </c>
      <c r="U25" s="44">
        <v>5.7999999999999996E-3</v>
      </c>
      <c r="V25" s="44">
        <v>1.37E-2</v>
      </c>
      <c r="W25" s="44">
        <v>1.32E-2</v>
      </c>
      <c r="X25" s="45">
        <f t="shared" si="2"/>
        <v>3.7174721189591108E-2</v>
      </c>
      <c r="Y25" s="44">
        <v>1.2800000000000001E-2</v>
      </c>
      <c r="Z25" s="44">
        <v>1.37E-2</v>
      </c>
      <c r="AA25" s="48" t="s">
        <v>198</v>
      </c>
      <c r="AB25" s="48" t="s">
        <v>198</v>
      </c>
      <c r="AC25" s="48" t="s">
        <v>207</v>
      </c>
      <c r="AD25" s="44" t="s">
        <v>210</v>
      </c>
      <c r="AE25" s="44" t="s">
        <v>210</v>
      </c>
      <c r="AF25" s="44" t="s">
        <v>210</v>
      </c>
    </row>
    <row r="26" spans="1:32" x14ac:dyDescent="0.3">
      <c r="A26" s="33" t="s">
        <v>212</v>
      </c>
      <c r="B26" s="36" t="s">
        <v>181</v>
      </c>
      <c r="C26" s="36" t="s">
        <v>156</v>
      </c>
      <c r="D26" s="36" t="s">
        <v>156</v>
      </c>
      <c r="E26" s="36">
        <v>0.3</v>
      </c>
      <c r="F26" s="44">
        <v>17.600000000000001</v>
      </c>
      <c r="G26" s="44">
        <v>17.3</v>
      </c>
      <c r="H26" s="44">
        <v>17.3</v>
      </c>
      <c r="I26" s="45">
        <f t="shared" si="0"/>
        <v>0</v>
      </c>
      <c r="J26" s="44">
        <v>50.3</v>
      </c>
      <c r="K26" s="44">
        <v>48.9</v>
      </c>
      <c r="L26" s="44">
        <v>154</v>
      </c>
      <c r="M26" s="44">
        <v>169</v>
      </c>
      <c r="N26" s="45">
        <f t="shared" si="1"/>
        <v>9.2879256965944276E-2</v>
      </c>
      <c r="O26" s="44">
        <v>435</v>
      </c>
      <c r="P26" s="44">
        <v>492</v>
      </c>
      <c r="Q26" s="44">
        <v>414</v>
      </c>
      <c r="R26" s="44">
        <v>806</v>
      </c>
      <c r="S26" s="44">
        <v>633</v>
      </c>
      <c r="T26" s="44">
        <v>515</v>
      </c>
      <c r="U26" s="44">
        <v>530</v>
      </c>
      <c r="V26" s="44">
        <v>753</v>
      </c>
      <c r="W26" s="44">
        <v>752</v>
      </c>
      <c r="X26" s="45">
        <f t="shared" si="2"/>
        <v>1.3289036544850499E-3</v>
      </c>
      <c r="Y26" s="44">
        <v>554</v>
      </c>
      <c r="Z26" s="44">
        <v>379</v>
      </c>
      <c r="AA26" s="44">
        <v>733</v>
      </c>
      <c r="AB26" s="44">
        <v>991</v>
      </c>
      <c r="AC26" s="44">
        <v>1550</v>
      </c>
      <c r="AD26" s="44">
        <v>32.5</v>
      </c>
      <c r="AE26" s="44" t="s">
        <v>213</v>
      </c>
      <c r="AF26" s="44" t="s">
        <v>213</v>
      </c>
    </row>
    <row r="27" spans="1:32" x14ac:dyDescent="0.3">
      <c r="A27" s="33" t="s">
        <v>214</v>
      </c>
      <c r="B27" s="36" t="s">
        <v>181</v>
      </c>
      <c r="C27" s="36" t="s">
        <v>156</v>
      </c>
      <c r="D27" s="36">
        <v>0.1</v>
      </c>
      <c r="E27" s="36">
        <v>5.0000000000000001E-3</v>
      </c>
      <c r="F27" s="44" t="s">
        <v>198</v>
      </c>
      <c r="G27" s="44" t="s">
        <v>198</v>
      </c>
      <c r="H27" s="44" t="s">
        <v>198</v>
      </c>
      <c r="I27" s="45" t="str">
        <f t="shared" si="0"/>
        <v>&lt;DL</v>
      </c>
      <c r="J27" s="44" t="s">
        <v>198</v>
      </c>
      <c r="K27" s="44" t="s">
        <v>198</v>
      </c>
      <c r="L27" s="44" t="s">
        <v>198</v>
      </c>
      <c r="M27" s="44" t="s">
        <v>198</v>
      </c>
      <c r="N27" s="45" t="str">
        <f t="shared" si="1"/>
        <v>&lt;DL</v>
      </c>
      <c r="O27" s="44" t="s">
        <v>198</v>
      </c>
      <c r="P27" s="44" t="s">
        <v>198</v>
      </c>
      <c r="Q27" s="44" t="s">
        <v>198</v>
      </c>
      <c r="R27" s="44" t="s">
        <v>198</v>
      </c>
      <c r="S27" s="44" t="s">
        <v>198</v>
      </c>
      <c r="T27" s="44" t="s">
        <v>198</v>
      </c>
      <c r="U27" s="44" t="s">
        <v>198</v>
      </c>
      <c r="V27" s="44">
        <v>1.44E-2</v>
      </c>
      <c r="W27" s="44">
        <v>1.17E-2</v>
      </c>
      <c r="X27" s="45" t="str">
        <f t="shared" si="2"/>
        <v>&lt;2xDL</v>
      </c>
      <c r="Y27" s="44" t="s">
        <v>198</v>
      </c>
      <c r="Z27" s="44" t="s">
        <v>198</v>
      </c>
      <c r="AA27" s="44" t="s">
        <v>156</v>
      </c>
      <c r="AB27" s="44" t="s">
        <v>156</v>
      </c>
      <c r="AC27" s="44" t="s">
        <v>156</v>
      </c>
      <c r="AD27" s="44" t="s">
        <v>156</v>
      </c>
      <c r="AE27" s="44" t="s">
        <v>198</v>
      </c>
      <c r="AF27" s="44" t="s">
        <v>198</v>
      </c>
    </row>
    <row r="28" spans="1:32" x14ac:dyDescent="0.3">
      <c r="A28" s="33" t="s">
        <v>215</v>
      </c>
      <c r="B28" s="36" t="s">
        <v>181</v>
      </c>
      <c r="C28" s="36" t="s">
        <v>156</v>
      </c>
      <c r="D28" s="36">
        <v>0.3</v>
      </c>
      <c r="E28" s="36">
        <v>5.0000000000000001E-3</v>
      </c>
      <c r="F28" s="44" t="s">
        <v>198</v>
      </c>
      <c r="G28" s="44" t="s">
        <v>198</v>
      </c>
      <c r="H28" s="44" t="s">
        <v>198</v>
      </c>
      <c r="I28" s="45" t="str">
        <f t="shared" si="0"/>
        <v>&lt;DL</v>
      </c>
      <c r="J28" s="44" t="s">
        <v>198</v>
      </c>
      <c r="K28" s="44" t="s">
        <v>198</v>
      </c>
      <c r="L28" s="44" t="s">
        <v>198</v>
      </c>
      <c r="M28" s="44" t="s">
        <v>198</v>
      </c>
      <c r="N28" s="45" t="str">
        <f t="shared" si="1"/>
        <v>&lt;DL</v>
      </c>
      <c r="O28" s="44" t="s">
        <v>198</v>
      </c>
      <c r="P28" s="44" t="s">
        <v>198</v>
      </c>
      <c r="Q28" s="44" t="s">
        <v>198</v>
      </c>
      <c r="R28" s="44" t="s">
        <v>198</v>
      </c>
      <c r="S28" s="44" t="s">
        <v>198</v>
      </c>
      <c r="T28" s="44" t="s">
        <v>198</v>
      </c>
      <c r="U28" s="44" t="s">
        <v>198</v>
      </c>
      <c r="V28" s="44">
        <v>8.4599999999999995E-2</v>
      </c>
      <c r="W28" s="44">
        <v>8.9200000000000002E-2</v>
      </c>
      <c r="X28" s="45">
        <f t="shared" si="2"/>
        <v>5.2934407364787189E-2</v>
      </c>
      <c r="Y28" s="44">
        <v>5.3E-3</v>
      </c>
      <c r="Z28" s="44" t="s">
        <v>198</v>
      </c>
      <c r="AA28" s="44" t="s">
        <v>156</v>
      </c>
      <c r="AB28" s="44" t="s">
        <v>156</v>
      </c>
      <c r="AC28" s="44" t="s">
        <v>156</v>
      </c>
      <c r="AD28" s="44" t="s">
        <v>156</v>
      </c>
      <c r="AE28" s="44" t="s">
        <v>198</v>
      </c>
      <c r="AF28" s="44" t="s">
        <v>198</v>
      </c>
    </row>
    <row r="29" spans="1:32" x14ac:dyDescent="0.3">
      <c r="A29" s="33" t="s">
        <v>216</v>
      </c>
      <c r="B29" s="36" t="s">
        <v>181</v>
      </c>
      <c r="C29" s="36" t="s">
        <v>156</v>
      </c>
      <c r="D29" s="43" t="s">
        <v>156</v>
      </c>
      <c r="E29" s="43">
        <v>0.2</v>
      </c>
      <c r="F29" s="44" t="s">
        <v>204</v>
      </c>
      <c r="G29" s="44" t="s">
        <v>204</v>
      </c>
      <c r="H29" s="88" t="s">
        <v>204</v>
      </c>
      <c r="I29" s="45" t="str">
        <f t="shared" si="0"/>
        <v>&lt;DL</v>
      </c>
      <c r="J29" s="44" t="s">
        <v>204</v>
      </c>
      <c r="K29" s="44" t="s">
        <v>204</v>
      </c>
      <c r="L29" s="44" t="s">
        <v>204</v>
      </c>
      <c r="M29" s="44" t="s">
        <v>204</v>
      </c>
      <c r="N29" s="45" t="str">
        <f t="shared" si="1"/>
        <v>&lt;DL</v>
      </c>
      <c r="O29" s="44" t="s">
        <v>204</v>
      </c>
      <c r="P29" s="44" t="s">
        <v>204</v>
      </c>
      <c r="Q29" s="44" t="s">
        <v>204</v>
      </c>
      <c r="R29" s="44" t="s">
        <v>204</v>
      </c>
      <c r="S29" s="48" t="s">
        <v>185</v>
      </c>
      <c r="T29" s="44" t="s">
        <v>204</v>
      </c>
      <c r="U29" s="44" t="s">
        <v>204</v>
      </c>
      <c r="V29" s="44" t="s">
        <v>204</v>
      </c>
      <c r="W29" s="44" t="s">
        <v>204</v>
      </c>
      <c r="X29" s="45" t="str">
        <f t="shared" si="2"/>
        <v>&lt;DL</v>
      </c>
      <c r="Y29" s="44" t="s">
        <v>204</v>
      </c>
      <c r="Z29" s="44" t="s">
        <v>204</v>
      </c>
      <c r="AA29" s="44" t="s">
        <v>156</v>
      </c>
      <c r="AB29" s="44" t="s">
        <v>156</v>
      </c>
      <c r="AC29" s="44" t="s">
        <v>156</v>
      </c>
      <c r="AD29" s="44" t="s">
        <v>156</v>
      </c>
      <c r="AE29" s="44" t="s">
        <v>204</v>
      </c>
      <c r="AF29" s="44" t="s">
        <v>204</v>
      </c>
    </row>
    <row r="30" spans="1:32" x14ac:dyDescent="0.3">
      <c r="A30" s="33" t="s">
        <v>217</v>
      </c>
      <c r="B30" s="36" t="s">
        <v>181</v>
      </c>
      <c r="C30" s="36" t="s">
        <v>156</v>
      </c>
      <c r="D30" s="43" t="s">
        <v>156</v>
      </c>
      <c r="E30" s="43">
        <v>0.5</v>
      </c>
      <c r="F30" s="44" t="s">
        <v>187</v>
      </c>
      <c r="G30" s="44" t="s">
        <v>187</v>
      </c>
      <c r="H30" s="44" t="s">
        <v>187</v>
      </c>
      <c r="I30" s="45" t="str">
        <f t="shared" si="0"/>
        <v>&lt;DL</v>
      </c>
      <c r="J30" s="44" t="s">
        <v>187</v>
      </c>
      <c r="K30" s="44" t="s">
        <v>187</v>
      </c>
      <c r="L30" s="44" t="s">
        <v>187</v>
      </c>
      <c r="M30" s="44" t="s">
        <v>187</v>
      </c>
      <c r="N30" s="45" t="str">
        <f t="shared" si="1"/>
        <v>&lt;DL</v>
      </c>
      <c r="O30" s="44" t="s">
        <v>187</v>
      </c>
      <c r="P30" s="44" t="s">
        <v>187</v>
      </c>
      <c r="Q30" s="44" t="s">
        <v>187</v>
      </c>
      <c r="R30" s="44" t="s">
        <v>187</v>
      </c>
      <c r="S30" s="44" t="s">
        <v>187</v>
      </c>
      <c r="T30" s="44" t="s">
        <v>187</v>
      </c>
      <c r="U30" s="44" t="s">
        <v>187</v>
      </c>
      <c r="V30" s="44">
        <v>4.2</v>
      </c>
      <c r="W30" s="44">
        <v>3.84</v>
      </c>
      <c r="X30" s="45">
        <f t="shared" si="2"/>
        <v>8.9552238805970241E-2</v>
      </c>
      <c r="Y30" s="44" t="s">
        <v>187</v>
      </c>
      <c r="Z30" s="44" t="s">
        <v>187</v>
      </c>
      <c r="AA30" s="44" t="s">
        <v>156</v>
      </c>
      <c r="AB30" s="44" t="s">
        <v>156</v>
      </c>
      <c r="AC30" s="44" t="s">
        <v>156</v>
      </c>
      <c r="AD30" s="44" t="s">
        <v>156</v>
      </c>
      <c r="AE30" s="44" t="s">
        <v>187</v>
      </c>
      <c r="AF30" s="44" t="s">
        <v>187</v>
      </c>
    </row>
    <row r="31" spans="1:32" x14ac:dyDescent="0.3">
      <c r="A31" s="33" t="s">
        <v>218</v>
      </c>
      <c r="B31" s="36" t="s">
        <v>181</v>
      </c>
      <c r="C31" s="36">
        <v>0.1</v>
      </c>
      <c r="D31" s="43" t="s">
        <v>156</v>
      </c>
      <c r="E31" s="43">
        <v>3.0000000000000001E-3</v>
      </c>
      <c r="F31" s="44">
        <v>1.09E-2</v>
      </c>
      <c r="G31" s="44">
        <v>2.9399999999999999E-2</v>
      </c>
      <c r="H31" s="44">
        <v>1.3299999999999999E-2</v>
      </c>
      <c r="I31" s="45">
        <f t="shared" si="0"/>
        <v>0.75409836065573765</v>
      </c>
      <c r="J31" s="44">
        <v>2.46E-2</v>
      </c>
      <c r="K31" s="44">
        <v>3.7400000000000003E-2</v>
      </c>
      <c r="L31" s="44">
        <v>3.9100000000000003E-2</v>
      </c>
      <c r="M31" s="44">
        <v>3.1099999999999999E-2</v>
      </c>
      <c r="N31" s="45">
        <f t="shared" si="1"/>
        <v>0.22792022792022804</v>
      </c>
      <c r="O31" s="44">
        <v>3.5000000000000001E-3</v>
      </c>
      <c r="P31" s="44">
        <v>8.8400000000000006E-2</v>
      </c>
      <c r="Q31" s="44">
        <v>0.23300000000000001</v>
      </c>
      <c r="R31" s="44">
        <v>0.23799999999999999</v>
      </c>
      <c r="S31" s="44">
        <v>0.108</v>
      </c>
      <c r="T31" s="44">
        <v>0.315</v>
      </c>
      <c r="U31" s="44">
        <v>2.58E-2</v>
      </c>
      <c r="V31" s="44">
        <v>1.5900000000000001E-2</v>
      </c>
      <c r="W31" s="44">
        <v>1.5100000000000001E-2</v>
      </c>
      <c r="X31" s="45">
        <f t="shared" si="2"/>
        <v>5.1612903225806472E-2</v>
      </c>
      <c r="Y31" s="44">
        <v>6.5299999999999997E-2</v>
      </c>
      <c r="Z31" s="44">
        <v>9.3299999999999994E-2</v>
      </c>
      <c r="AA31" s="44">
        <v>1.9800000000000002E-2</v>
      </c>
      <c r="AB31" s="44">
        <v>2.87E-2</v>
      </c>
      <c r="AC31" s="44">
        <v>3.0800000000000001E-2</v>
      </c>
      <c r="AD31" s="44" t="s">
        <v>207</v>
      </c>
      <c r="AE31" s="44" t="s">
        <v>219</v>
      </c>
      <c r="AF31" s="44" t="s">
        <v>219</v>
      </c>
    </row>
    <row r="32" spans="1:32" x14ac:dyDescent="0.3">
      <c r="A32" s="33" t="s">
        <v>220</v>
      </c>
      <c r="B32" s="36" t="s">
        <v>181</v>
      </c>
      <c r="C32" s="36" t="s">
        <v>156</v>
      </c>
      <c r="D32" s="36">
        <v>0.15</v>
      </c>
      <c r="E32" s="36">
        <v>1E-4</v>
      </c>
      <c r="F32" s="44">
        <v>1E-4</v>
      </c>
      <c r="G32" s="44">
        <v>1.1E-4</v>
      </c>
      <c r="H32" s="44">
        <v>1E-4</v>
      </c>
      <c r="I32" s="45" t="str">
        <f t="shared" si="0"/>
        <v>&lt;2xDL</v>
      </c>
      <c r="J32" s="44">
        <v>3.8999999999999999E-4</v>
      </c>
      <c r="K32" s="44">
        <v>3.6999999999999999E-4</v>
      </c>
      <c r="L32" s="44">
        <v>9.1E-4</v>
      </c>
      <c r="M32" s="44">
        <v>9.3000000000000005E-4</v>
      </c>
      <c r="N32" s="45">
        <f t="shared" si="1"/>
        <v>2.1739130434782664E-2</v>
      </c>
      <c r="O32" s="44">
        <v>9.5399999999999999E-3</v>
      </c>
      <c r="P32" s="44">
        <v>1.6799999999999999E-2</v>
      </c>
      <c r="Q32" s="44">
        <v>4.7299999999999998E-3</v>
      </c>
      <c r="R32" s="44">
        <v>1.3999999999999999E-4</v>
      </c>
      <c r="S32" s="44">
        <v>1.8000000000000001E-4</v>
      </c>
      <c r="T32" s="44">
        <v>1.9E-3</v>
      </c>
      <c r="U32" s="44">
        <v>3.6400000000000002E-2</v>
      </c>
      <c r="V32" s="44">
        <v>4.2999999999999999E-4</v>
      </c>
      <c r="W32" s="44">
        <v>4.2000000000000002E-4</v>
      </c>
      <c r="X32" s="45" t="str">
        <f t="shared" si="2"/>
        <v>&lt;2xDL</v>
      </c>
      <c r="Y32" s="44">
        <v>1.23E-3</v>
      </c>
      <c r="Z32" s="44">
        <v>1.4E-3</v>
      </c>
      <c r="AA32" s="44">
        <v>2.8999999999999998E-3</v>
      </c>
      <c r="AB32" s="44">
        <v>2.3500000000000001E-3</v>
      </c>
      <c r="AC32" s="44">
        <v>7.3999999999999999E-4</v>
      </c>
      <c r="AD32" s="44" t="s">
        <v>238</v>
      </c>
      <c r="AE32" s="44" t="s">
        <v>221</v>
      </c>
      <c r="AF32" s="44" t="s">
        <v>221</v>
      </c>
    </row>
    <row r="33" spans="1:32" x14ac:dyDescent="0.3">
      <c r="A33" s="33" t="s">
        <v>222</v>
      </c>
      <c r="B33" s="36" t="s">
        <v>181</v>
      </c>
      <c r="C33" s="36">
        <v>5.0000000000000001E-3</v>
      </c>
      <c r="D33" s="43" t="s">
        <v>156</v>
      </c>
      <c r="E33" s="43">
        <v>1E-4</v>
      </c>
      <c r="F33" s="44">
        <v>2.9999999999999997E-4</v>
      </c>
      <c r="G33" s="44">
        <v>4.2999999999999999E-4</v>
      </c>
      <c r="H33" s="44">
        <v>3.3E-4</v>
      </c>
      <c r="I33" s="45" t="str">
        <f t="shared" si="0"/>
        <v>&lt;2xDL</v>
      </c>
      <c r="J33" s="44">
        <v>2.14E-3</v>
      </c>
      <c r="K33" s="44">
        <v>1.99E-3</v>
      </c>
      <c r="L33" s="44">
        <v>6.8199999999999997E-3</v>
      </c>
      <c r="M33" s="44">
        <v>5.8999999999999999E-3</v>
      </c>
      <c r="N33" s="45">
        <f t="shared" si="1"/>
        <v>0.14465408805031446</v>
      </c>
      <c r="O33" s="44">
        <v>2.4E-2</v>
      </c>
      <c r="P33" s="44">
        <v>9.4399999999999998E-2</v>
      </c>
      <c r="Q33" s="44">
        <v>5.4399999999999997E-2</v>
      </c>
      <c r="R33" s="44">
        <v>7.3999999999999999E-4</v>
      </c>
      <c r="S33" s="44">
        <v>5.5999999999999995E-4</v>
      </c>
      <c r="T33" s="44">
        <v>8.5199999999999998E-3</v>
      </c>
      <c r="U33" s="44">
        <v>9.1200000000000003E-2</v>
      </c>
      <c r="V33" s="44">
        <v>5.3499999999999999E-2</v>
      </c>
      <c r="W33" s="44">
        <v>5.2699999999999997E-2</v>
      </c>
      <c r="X33" s="45">
        <f t="shared" si="2"/>
        <v>1.5065913370998158E-2</v>
      </c>
      <c r="Y33" s="44">
        <v>1.7399999999999999E-2</v>
      </c>
      <c r="Z33" s="44">
        <v>1.6E-2</v>
      </c>
      <c r="AA33" s="44">
        <v>8.5699999999999995E-3</v>
      </c>
      <c r="AB33" s="44">
        <v>1.0500000000000001E-2</v>
      </c>
      <c r="AC33" s="44">
        <v>2.81E-2</v>
      </c>
      <c r="AD33" s="44">
        <v>4.0000000000000002E-4</v>
      </c>
      <c r="AE33" s="44" t="s">
        <v>221</v>
      </c>
      <c r="AF33" s="44" t="s">
        <v>221</v>
      </c>
    </row>
    <row r="34" spans="1:32" x14ac:dyDescent="0.3">
      <c r="A34" s="33" t="s">
        <v>223</v>
      </c>
      <c r="B34" s="36" t="s">
        <v>181</v>
      </c>
      <c r="C34" s="36" t="s">
        <v>156</v>
      </c>
      <c r="D34" s="35">
        <v>1</v>
      </c>
      <c r="E34" s="36">
        <v>5.0000000000000002E-5</v>
      </c>
      <c r="F34" s="44">
        <v>7.0300000000000001E-2</v>
      </c>
      <c r="G34" s="44">
        <v>7.1900000000000006E-2</v>
      </c>
      <c r="H34" s="44">
        <v>7.1900000000000006E-2</v>
      </c>
      <c r="I34" s="45">
        <f t="shared" si="0"/>
        <v>0</v>
      </c>
      <c r="J34" s="44">
        <v>7.0099999999999996E-2</v>
      </c>
      <c r="K34" s="44">
        <v>6.8599999999999994E-2</v>
      </c>
      <c r="L34" s="44">
        <v>4.0399999999999998E-2</v>
      </c>
      <c r="M34" s="44">
        <v>3.9399999999999998E-2</v>
      </c>
      <c r="N34" s="45">
        <f t="shared" si="1"/>
        <v>2.5062656641604033E-2</v>
      </c>
      <c r="O34" s="44">
        <v>1.43E-2</v>
      </c>
      <c r="P34" s="44">
        <v>1.6899999999999998E-2</v>
      </c>
      <c r="Q34" s="44">
        <v>2.3800000000000002E-2</v>
      </c>
      <c r="R34" s="44">
        <v>1.52E-2</v>
      </c>
      <c r="S34" s="44">
        <v>2.29E-2</v>
      </c>
      <c r="T34" s="44">
        <v>4.4699999999999997E-2</v>
      </c>
      <c r="U34" s="44">
        <v>8.5800000000000008E-3</v>
      </c>
      <c r="V34" s="44">
        <v>6.6500000000000004E-2</v>
      </c>
      <c r="W34" s="44">
        <v>6.6000000000000003E-2</v>
      </c>
      <c r="X34" s="45">
        <f t="shared" si="2"/>
        <v>7.5471698113207608E-3</v>
      </c>
      <c r="Y34" s="44">
        <v>5.4199999999999998E-2</v>
      </c>
      <c r="Z34" s="44">
        <v>5.7500000000000002E-2</v>
      </c>
      <c r="AA34" s="44">
        <v>2.1600000000000001E-2</v>
      </c>
      <c r="AB34" s="44">
        <v>1.9900000000000001E-2</v>
      </c>
      <c r="AC34" s="44">
        <v>1.09E-2</v>
      </c>
      <c r="AD34" s="44">
        <v>8.5000000000000006E-2</v>
      </c>
      <c r="AE34" s="44" t="s">
        <v>224</v>
      </c>
      <c r="AF34" s="44" t="s">
        <v>224</v>
      </c>
    </row>
    <row r="35" spans="1:32" x14ac:dyDescent="0.3">
      <c r="A35" s="33" t="s">
        <v>225</v>
      </c>
      <c r="B35" s="36" t="s">
        <v>181</v>
      </c>
      <c r="C35" s="36" t="s">
        <v>156</v>
      </c>
      <c r="D35" s="43" t="s">
        <v>156</v>
      </c>
      <c r="E35" s="36">
        <v>2.0000000000000002E-5</v>
      </c>
      <c r="F35" s="44" t="s">
        <v>226</v>
      </c>
      <c r="G35" s="44" t="s">
        <v>226</v>
      </c>
      <c r="H35" s="44" t="s">
        <v>226</v>
      </c>
      <c r="I35" s="45" t="str">
        <f t="shared" si="0"/>
        <v>&lt;DL</v>
      </c>
      <c r="J35" s="44" t="s">
        <v>226</v>
      </c>
      <c r="K35" s="44" t="s">
        <v>226</v>
      </c>
      <c r="L35" s="44" t="s">
        <v>226</v>
      </c>
      <c r="M35" s="44" t="s">
        <v>226</v>
      </c>
      <c r="N35" s="45" t="str">
        <f t="shared" si="1"/>
        <v>&lt;DL</v>
      </c>
      <c r="O35" s="44" t="s">
        <v>226</v>
      </c>
      <c r="P35" s="44" t="s">
        <v>226</v>
      </c>
      <c r="Q35" s="44" t="s">
        <v>226</v>
      </c>
      <c r="R35" s="44">
        <v>5.1E-5</v>
      </c>
      <c r="S35" s="44">
        <v>3.1999999999999999E-5</v>
      </c>
      <c r="T35" s="44" t="s">
        <v>226</v>
      </c>
      <c r="U35" s="44" t="s">
        <v>226</v>
      </c>
      <c r="V35" s="44" t="s">
        <v>226</v>
      </c>
      <c r="W35" s="44" t="s">
        <v>226</v>
      </c>
      <c r="X35" s="45" t="str">
        <f t="shared" si="2"/>
        <v>&lt;DL</v>
      </c>
      <c r="Y35" s="44" t="s">
        <v>226</v>
      </c>
      <c r="Z35" s="44" t="s">
        <v>226</v>
      </c>
      <c r="AA35" s="44" t="s">
        <v>226</v>
      </c>
      <c r="AB35" s="48" t="s">
        <v>227</v>
      </c>
      <c r="AC35" s="48" t="s">
        <v>227</v>
      </c>
      <c r="AD35" s="44" t="s">
        <v>156</v>
      </c>
      <c r="AE35" s="44" t="s">
        <v>226</v>
      </c>
      <c r="AF35" s="44" t="s">
        <v>226</v>
      </c>
    </row>
    <row r="36" spans="1:32" x14ac:dyDescent="0.3">
      <c r="A36" s="33" t="s">
        <v>228</v>
      </c>
      <c r="B36" s="36" t="s">
        <v>181</v>
      </c>
      <c r="C36" s="36" t="s">
        <v>156</v>
      </c>
      <c r="D36" s="43" t="s">
        <v>156</v>
      </c>
      <c r="E36" s="43">
        <v>5.0000000000000002E-5</v>
      </c>
      <c r="F36" s="44" t="s">
        <v>224</v>
      </c>
      <c r="G36" s="44" t="s">
        <v>224</v>
      </c>
      <c r="H36" s="44" t="s">
        <v>224</v>
      </c>
      <c r="I36" s="45" t="str">
        <f t="shared" si="0"/>
        <v>&lt;DL</v>
      </c>
      <c r="J36" s="44" t="s">
        <v>224</v>
      </c>
      <c r="K36" s="44" t="s">
        <v>224</v>
      </c>
      <c r="L36" s="44" t="s">
        <v>224</v>
      </c>
      <c r="M36" s="44" t="s">
        <v>224</v>
      </c>
      <c r="N36" s="45" t="str">
        <f t="shared" si="1"/>
        <v>&lt;DL</v>
      </c>
      <c r="O36" s="44" t="s">
        <v>224</v>
      </c>
      <c r="P36" s="44" t="s">
        <v>224</v>
      </c>
      <c r="Q36" s="44" t="s">
        <v>224</v>
      </c>
      <c r="R36" s="44" t="s">
        <v>224</v>
      </c>
      <c r="S36" s="44" t="s">
        <v>224</v>
      </c>
      <c r="T36" s="44" t="s">
        <v>224</v>
      </c>
      <c r="U36" s="44">
        <v>9.3999999999999994E-5</v>
      </c>
      <c r="V36" s="44" t="s">
        <v>224</v>
      </c>
      <c r="W36" s="44" t="s">
        <v>224</v>
      </c>
      <c r="X36" s="45" t="str">
        <f t="shared" si="2"/>
        <v>&lt;DL</v>
      </c>
      <c r="Y36" s="44" t="s">
        <v>224</v>
      </c>
      <c r="Z36" s="44" t="s">
        <v>224</v>
      </c>
      <c r="AA36" s="44" t="s">
        <v>224</v>
      </c>
      <c r="AB36" s="48" t="s">
        <v>221</v>
      </c>
      <c r="AC36" s="48" t="s">
        <v>221</v>
      </c>
      <c r="AD36" s="44" t="s">
        <v>156</v>
      </c>
      <c r="AE36" s="44" t="s">
        <v>224</v>
      </c>
      <c r="AF36" s="44" t="s">
        <v>224</v>
      </c>
    </row>
    <row r="37" spans="1:32" x14ac:dyDescent="0.3">
      <c r="A37" s="33" t="s">
        <v>229</v>
      </c>
      <c r="B37" s="36" t="s">
        <v>181</v>
      </c>
      <c r="C37" s="36" t="s">
        <v>156</v>
      </c>
      <c r="D37" s="43" t="s">
        <v>156</v>
      </c>
      <c r="E37" s="43">
        <v>0.01</v>
      </c>
      <c r="F37" s="44" t="s">
        <v>207</v>
      </c>
      <c r="G37" s="44" t="s">
        <v>207</v>
      </c>
      <c r="H37" s="44" t="s">
        <v>207</v>
      </c>
      <c r="I37" s="45" t="str">
        <f t="shared" si="0"/>
        <v>&lt;DL</v>
      </c>
      <c r="J37" s="44" t="s">
        <v>207</v>
      </c>
      <c r="K37" s="44" t="s">
        <v>207</v>
      </c>
      <c r="L37" s="44" t="s">
        <v>207</v>
      </c>
      <c r="M37" s="44" t="s">
        <v>207</v>
      </c>
      <c r="N37" s="45" t="str">
        <f t="shared" si="1"/>
        <v>&lt;DL</v>
      </c>
      <c r="O37" s="44" t="s">
        <v>207</v>
      </c>
      <c r="P37" s="44" t="s">
        <v>207</v>
      </c>
      <c r="Q37" s="44">
        <v>3.4000000000000002E-2</v>
      </c>
      <c r="R37" s="44" t="s">
        <v>207</v>
      </c>
      <c r="S37" s="44" t="s">
        <v>207</v>
      </c>
      <c r="T37" s="44">
        <v>2.1999999999999999E-2</v>
      </c>
      <c r="U37" s="44">
        <v>7.5999999999999998E-2</v>
      </c>
      <c r="V37" s="44">
        <v>6.8000000000000005E-2</v>
      </c>
      <c r="W37" s="44">
        <v>6.5000000000000002E-2</v>
      </c>
      <c r="X37" s="45">
        <f t="shared" si="2"/>
        <v>4.5112781954887257E-2</v>
      </c>
      <c r="Y37" s="44">
        <v>3.3000000000000002E-2</v>
      </c>
      <c r="Z37" s="44">
        <v>2.5999999999999999E-2</v>
      </c>
      <c r="AA37" s="44" t="s">
        <v>207</v>
      </c>
      <c r="AB37" s="48" t="s">
        <v>205</v>
      </c>
      <c r="AC37" s="48" t="s">
        <v>205</v>
      </c>
      <c r="AD37" s="44" t="s">
        <v>203</v>
      </c>
      <c r="AE37" s="44" t="s">
        <v>207</v>
      </c>
      <c r="AF37" s="44" t="s">
        <v>207</v>
      </c>
    </row>
    <row r="38" spans="1:32" x14ac:dyDescent="0.3">
      <c r="A38" s="49" t="s">
        <v>329</v>
      </c>
      <c r="B38" s="36" t="s">
        <v>181</v>
      </c>
      <c r="C38" s="36">
        <v>9.0000000000000006E-5</v>
      </c>
      <c r="D38" s="36">
        <v>0.02</v>
      </c>
      <c r="E38" s="36">
        <v>5.0000000000000004E-6</v>
      </c>
      <c r="F38" s="44">
        <v>1.2999999999999999E-5</v>
      </c>
      <c r="G38" s="44">
        <v>1.31E-5</v>
      </c>
      <c r="H38" s="44">
        <v>9.9000000000000001E-6</v>
      </c>
      <c r="I38" s="45" t="str">
        <f t="shared" si="0"/>
        <v>&lt;2xDL</v>
      </c>
      <c r="J38" s="44">
        <v>1.5800000000000001E-5</v>
      </c>
      <c r="K38" s="44">
        <v>1.43E-5</v>
      </c>
      <c r="L38" s="44">
        <v>1.34E-5</v>
      </c>
      <c r="M38" s="44">
        <v>9.7999999999999993E-6</v>
      </c>
      <c r="N38" s="45" t="str">
        <f t="shared" si="1"/>
        <v>&lt;2xDL</v>
      </c>
      <c r="O38" s="44">
        <v>1.6999999999999999E-3</v>
      </c>
      <c r="P38" s="44">
        <v>2.6099999999999999E-3</v>
      </c>
      <c r="Q38" s="44">
        <v>3.3700000000000001E-4</v>
      </c>
      <c r="R38" s="44">
        <v>1.14E-2</v>
      </c>
      <c r="S38" s="44">
        <v>5.1500000000000001E-3</v>
      </c>
      <c r="T38" s="44">
        <v>4.5399999999999999E-5</v>
      </c>
      <c r="U38" s="44">
        <v>6.2E-4</v>
      </c>
      <c r="V38" s="44">
        <v>2.7399999999999999E-4</v>
      </c>
      <c r="W38" s="44">
        <v>3.1799999999999998E-4</v>
      </c>
      <c r="X38" s="45">
        <f t="shared" si="2"/>
        <v>0.1486486486486486</v>
      </c>
      <c r="Y38" s="44">
        <v>4.8699999999999998E-5</v>
      </c>
      <c r="Z38" s="44">
        <v>5.94E-5</v>
      </c>
      <c r="AA38" s="44">
        <v>1.89E-3</v>
      </c>
      <c r="AB38" s="44">
        <v>3.2399999999999998E-3</v>
      </c>
      <c r="AC38" s="44">
        <v>6.5300000000000002E-3</v>
      </c>
      <c r="AD38" s="44" t="s">
        <v>236</v>
      </c>
      <c r="AE38" s="44" t="s">
        <v>230</v>
      </c>
      <c r="AF38" s="44" t="s">
        <v>230</v>
      </c>
    </row>
    <row r="39" spans="1:32" x14ac:dyDescent="0.3">
      <c r="A39" s="50" t="s">
        <v>231</v>
      </c>
      <c r="B39" s="51" t="s">
        <v>181</v>
      </c>
      <c r="C39" s="51" t="s">
        <v>232</v>
      </c>
      <c r="D39" s="52" t="s">
        <v>156</v>
      </c>
      <c r="E39" s="53" t="s">
        <v>156</v>
      </c>
      <c r="F39" s="54">
        <f>IF(F$13&lt;17,0.00004,(IF(F$13&gt;280,0.00037,((10^(0.83*(LOG(F$13))-2.46))/1000))))</f>
        <v>1.5848931924611131E-4</v>
      </c>
      <c r="G39" s="54">
        <f t="shared" ref="G39:AF39" si="3">IF(G$13&lt;17,0.00004,(IF(G$13&gt;280,0.00037,((10^(0.83*(LOG(G$13))-2.46))/1000))))</f>
        <v>1.6111580388926294E-4</v>
      </c>
      <c r="H39" s="54">
        <f t="shared" si="3"/>
        <v>1.6111580388926294E-4</v>
      </c>
      <c r="I39" s="54" t="s">
        <v>156</v>
      </c>
      <c r="J39" s="54">
        <f t="shared" si="3"/>
        <v>2.1697658537797804E-4</v>
      </c>
      <c r="K39" s="54">
        <f t="shared" si="3"/>
        <v>1.9704843157768401E-4</v>
      </c>
      <c r="L39" s="54">
        <f t="shared" si="3"/>
        <v>3.060874950067871E-4</v>
      </c>
      <c r="M39" s="54">
        <f t="shared" si="3"/>
        <v>3.1182433475356909E-4</v>
      </c>
      <c r="N39" s="54" t="s">
        <v>156</v>
      </c>
      <c r="O39" s="54">
        <f t="shared" si="3"/>
        <v>3.6999999999999999E-4</v>
      </c>
      <c r="P39" s="54">
        <f t="shared" si="3"/>
        <v>3.6999999999999999E-4</v>
      </c>
      <c r="Q39" s="54">
        <f t="shared" si="3"/>
        <v>3.6999999999999999E-4</v>
      </c>
      <c r="R39" s="54">
        <f t="shared" si="3"/>
        <v>3.6999999999999999E-4</v>
      </c>
      <c r="S39" s="54">
        <f t="shared" si="3"/>
        <v>3.6999999999999999E-4</v>
      </c>
      <c r="T39" s="54">
        <f t="shared" si="3"/>
        <v>3.6999999999999999E-4</v>
      </c>
      <c r="U39" s="54">
        <f t="shared" si="3"/>
        <v>3.6999999999999999E-4</v>
      </c>
      <c r="V39" s="54">
        <f t="shared" si="3"/>
        <v>3.6999999999999999E-4</v>
      </c>
      <c r="W39" s="54">
        <f t="shared" si="3"/>
        <v>3.6999999999999999E-4</v>
      </c>
      <c r="X39" s="54" t="s">
        <v>156</v>
      </c>
      <c r="Y39" s="54">
        <f t="shared" si="3"/>
        <v>3.6999999999999999E-4</v>
      </c>
      <c r="Z39" s="54">
        <f t="shared" si="3"/>
        <v>3.6999999999999999E-4</v>
      </c>
      <c r="AA39" s="54">
        <f t="shared" si="3"/>
        <v>3.6999999999999999E-4</v>
      </c>
      <c r="AB39" s="54">
        <f t="shared" si="3"/>
        <v>3.6999999999999999E-4</v>
      </c>
      <c r="AC39" s="54">
        <f t="shared" si="3"/>
        <v>3.6999999999999999E-4</v>
      </c>
      <c r="AD39" s="54">
        <f t="shared" si="3"/>
        <v>2.7235792690844944E-4</v>
      </c>
      <c r="AE39" s="54">
        <f t="shared" si="3"/>
        <v>3.6999999999999999E-4</v>
      </c>
      <c r="AF39" s="54">
        <f t="shared" si="3"/>
        <v>3.6999999999999999E-4</v>
      </c>
    </row>
    <row r="40" spans="1:32" x14ac:dyDescent="0.3">
      <c r="A40" s="33" t="s">
        <v>233</v>
      </c>
      <c r="B40" s="36" t="s">
        <v>181</v>
      </c>
      <c r="C40" s="36" t="s">
        <v>156</v>
      </c>
      <c r="D40" s="43" t="s">
        <v>156</v>
      </c>
      <c r="E40" s="43">
        <v>0.05</v>
      </c>
      <c r="F40" s="44">
        <v>25.8</v>
      </c>
      <c r="G40" s="44">
        <v>26.2</v>
      </c>
      <c r="H40" s="44">
        <v>26.1</v>
      </c>
      <c r="I40" s="45">
        <f t="shared" si="0"/>
        <v>3.8240917782025956E-3</v>
      </c>
      <c r="J40" s="44">
        <v>38.200000000000003</v>
      </c>
      <c r="K40" s="44">
        <v>34.1</v>
      </c>
      <c r="L40" s="44">
        <v>59.8</v>
      </c>
      <c r="M40" s="44">
        <v>61.5</v>
      </c>
      <c r="N40" s="45">
        <f t="shared" si="1"/>
        <v>2.8029678483099799E-2</v>
      </c>
      <c r="O40" s="44">
        <v>181</v>
      </c>
      <c r="P40" s="44">
        <v>201</v>
      </c>
      <c r="Q40" s="44">
        <v>139</v>
      </c>
      <c r="R40" s="44">
        <v>205</v>
      </c>
      <c r="S40" s="44">
        <v>167</v>
      </c>
      <c r="T40" s="44">
        <v>150</v>
      </c>
      <c r="U40" s="44">
        <v>204</v>
      </c>
      <c r="V40" s="44">
        <v>266</v>
      </c>
      <c r="W40" s="44">
        <v>260</v>
      </c>
      <c r="X40" s="45">
        <f t="shared" si="2"/>
        <v>2.2813688212927757E-2</v>
      </c>
      <c r="Y40" s="44">
        <v>185</v>
      </c>
      <c r="Z40" s="44">
        <v>146</v>
      </c>
      <c r="AA40" s="44">
        <v>247</v>
      </c>
      <c r="AB40" s="44">
        <v>333</v>
      </c>
      <c r="AC40" s="44">
        <v>519</v>
      </c>
      <c r="AD40" s="44">
        <v>44.3</v>
      </c>
      <c r="AE40" s="44" t="s">
        <v>234</v>
      </c>
      <c r="AF40" s="44" t="s">
        <v>234</v>
      </c>
    </row>
    <row r="41" spans="1:32" x14ac:dyDescent="0.3">
      <c r="A41" s="33" t="s">
        <v>235</v>
      </c>
      <c r="B41" s="36" t="s">
        <v>181</v>
      </c>
      <c r="C41" s="36">
        <v>8.8999999999999999E-3</v>
      </c>
      <c r="D41" s="36">
        <v>0.04</v>
      </c>
      <c r="E41" s="36">
        <v>1E-4</v>
      </c>
      <c r="F41" s="44">
        <v>1.2999999999999999E-4</v>
      </c>
      <c r="G41" s="44">
        <v>1.3999999999999999E-4</v>
      </c>
      <c r="H41" s="44">
        <v>1.3999999999999999E-4</v>
      </c>
      <c r="I41" s="45" t="str">
        <f t="shared" si="0"/>
        <v>&lt;2xDL</v>
      </c>
      <c r="J41" s="44">
        <v>1.2E-4</v>
      </c>
      <c r="K41" s="44">
        <v>1.8000000000000001E-4</v>
      </c>
      <c r="L41" s="44">
        <v>1.8000000000000001E-4</v>
      </c>
      <c r="M41" s="44">
        <v>1.2999999999999999E-4</v>
      </c>
      <c r="N41" s="45" t="str">
        <f t="shared" si="1"/>
        <v>&lt;2xDL</v>
      </c>
      <c r="O41" s="44" t="s">
        <v>221</v>
      </c>
      <c r="P41" s="44">
        <v>1.4999999999999999E-4</v>
      </c>
      <c r="Q41" s="44">
        <v>5.0000000000000001E-4</v>
      </c>
      <c r="R41" s="44">
        <v>1.7000000000000001E-4</v>
      </c>
      <c r="S41" s="44">
        <v>1.6000000000000001E-4</v>
      </c>
      <c r="T41" s="44">
        <v>7.6999999999999996E-4</v>
      </c>
      <c r="U41" s="44">
        <v>7.5000000000000002E-4</v>
      </c>
      <c r="V41" s="44">
        <v>4.6999999999999999E-4</v>
      </c>
      <c r="W41" s="44">
        <v>4.4999999999999999E-4</v>
      </c>
      <c r="X41" s="45" t="str">
        <f t="shared" si="2"/>
        <v>&lt;2xDL</v>
      </c>
      <c r="Y41" s="44">
        <v>2.5999999999999998E-4</v>
      </c>
      <c r="Z41" s="44">
        <v>3.8000000000000002E-4</v>
      </c>
      <c r="AA41" s="44">
        <v>1.4999999999999999E-4</v>
      </c>
      <c r="AB41" s="48" t="s">
        <v>236</v>
      </c>
      <c r="AC41" s="48" t="s">
        <v>236</v>
      </c>
      <c r="AD41" s="44" t="s">
        <v>211</v>
      </c>
      <c r="AE41" s="44" t="s">
        <v>221</v>
      </c>
      <c r="AF41" s="44" t="s">
        <v>221</v>
      </c>
    </row>
    <row r="42" spans="1:32" x14ac:dyDescent="0.3">
      <c r="A42" s="33" t="s">
        <v>237</v>
      </c>
      <c r="B42" s="36" t="s">
        <v>181</v>
      </c>
      <c r="C42" s="36" t="s">
        <v>156</v>
      </c>
      <c r="D42" s="43" t="s">
        <v>156</v>
      </c>
      <c r="E42" s="43">
        <v>1E-4</v>
      </c>
      <c r="F42" s="44" t="s">
        <v>221</v>
      </c>
      <c r="G42" s="44" t="s">
        <v>221</v>
      </c>
      <c r="H42" s="44" t="s">
        <v>221</v>
      </c>
      <c r="I42" s="45" t="str">
        <f t="shared" si="0"/>
        <v>&lt;DL</v>
      </c>
      <c r="J42" s="44">
        <v>1.2E-4</v>
      </c>
      <c r="K42" s="44">
        <v>1.2999999999999999E-4</v>
      </c>
      <c r="L42" s="44">
        <v>2.9E-4</v>
      </c>
      <c r="M42" s="44">
        <v>2.7999999999999998E-4</v>
      </c>
      <c r="N42" s="45" t="str">
        <f t="shared" si="1"/>
        <v>&lt;2xDL</v>
      </c>
      <c r="O42" s="44">
        <v>6.4000000000000005E-4</v>
      </c>
      <c r="P42" s="44">
        <v>1.16E-3</v>
      </c>
      <c r="Q42" s="44">
        <v>4.6000000000000001E-4</v>
      </c>
      <c r="R42" s="44">
        <v>2.2000000000000001E-4</v>
      </c>
      <c r="S42" s="44" t="s">
        <v>221</v>
      </c>
      <c r="T42" s="44">
        <v>5.0000000000000001E-4</v>
      </c>
      <c r="U42" s="44">
        <v>5.2999999999999998E-4</v>
      </c>
      <c r="V42" s="44">
        <v>8.1600000000000006E-3</v>
      </c>
      <c r="W42" s="44">
        <v>8.1499999999999993E-3</v>
      </c>
      <c r="X42" s="45">
        <f t="shared" si="2"/>
        <v>1.2262415695893721E-3</v>
      </c>
      <c r="Y42" s="44">
        <v>1.99E-3</v>
      </c>
      <c r="Z42" s="44">
        <v>1.5900000000000001E-3</v>
      </c>
      <c r="AA42" s="44" t="s">
        <v>221</v>
      </c>
      <c r="AB42" s="48" t="s">
        <v>236</v>
      </c>
      <c r="AC42" s="44">
        <v>3.6099999999999999E-3</v>
      </c>
      <c r="AD42" s="44" t="s">
        <v>156</v>
      </c>
      <c r="AE42" s="44" t="s">
        <v>221</v>
      </c>
      <c r="AF42" s="44" t="s">
        <v>221</v>
      </c>
    </row>
    <row r="43" spans="1:32" x14ac:dyDescent="0.3">
      <c r="A43" s="49" t="s">
        <v>330</v>
      </c>
      <c r="B43" s="36" t="s">
        <v>181</v>
      </c>
      <c r="C43" s="36">
        <v>2E-3</v>
      </c>
      <c r="D43" s="36">
        <v>0.2</v>
      </c>
      <c r="E43" s="36">
        <v>5.0000000000000001E-4</v>
      </c>
      <c r="F43" s="44">
        <v>1.0300000000000001E-3</v>
      </c>
      <c r="G43" s="44">
        <v>1.1299999999999999E-3</v>
      </c>
      <c r="H43" s="44">
        <v>1.0499999999999999E-3</v>
      </c>
      <c r="I43" s="45" t="str">
        <f t="shared" si="0"/>
        <v>&lt;2xDL</v>
      </c>
      <c r="J43" s="44">
        <v>1.14E-3</v>
      </c>
      <c r="K43" s="44">
        <v>1.31E-3</v>
      </c>
      <c r="L43" s="44">
        <v>1.1299999999999999E-3</v>
      </c>
      <c r="M43" s="44">
        <v>1.07E-3</v>
      </c>
      <c r="N43" s="45" t="str">
        <f t="shared" si="1"/>
        <v>&lt;2xDL</v>
      </c>
      <c r="O43" s="44" t="s">
        <v>238</v>
      </c>
      <c r="P43" s="44">
        <v>3.2799999999999999E-3</v>
      </c>
      <c r="Q43" s="44">
        <v>1.67E-3</v>
      </c>
      <c r="R43" s="44">
        <v>1.39E-3</v>
      </c>
      <c r="S43" s="44">
        <v>1.56E-3</v>
      </c>
      <c r="T43" s="44">
        <v>1.65E-3</v>
      </c>
      <c r="U43" s="44">
        <v>2.0500000000000001E-2</v>
      </c>
      <c r="V43" s="44">
        <v>2.2100000000000002E-3</v>
      </c>
      <c r="W43" s="44">
        <v>2.7000000000000001E-3</v>
      </c>
      <c r="X43" s="45">
        <f t="shared" si="2"/>
        <v>0.1995926680244399</v>
      </c>
      <c r="Y43" s="44">
        <v>1.2099999999999999E-3</v>
      </c>
      <c r="Z43" s="44">
        <v>1.4499999999999999E-3</v>
      </c>
      <c r="AA43" s="44">
        <v>2.0100000000000001E-3</v>
      </c>
      <c r="AB43" s="44">
        <v>2.3E-3</v>
      </c>
      <c r="AC43" s="44">
        <v>2E-3</v>
      </c>
      <c r="AD43" s="44" t="s">
        <v>210</v>
      </c>
      <c r="AE43" s="44" t="s">
        <v>238</v>
      </c>
      <c r="AF43" s="44" t="s">
        <v>238</v>
      </c>
    </row>
    <row r="44" spans="1:32" x14ac:dyDescent="0.3">
      <c r="A44" s="50" t="s">
        <v>239</v>
      </c>
      <c r="B44" s="51" t="s">
        <v>181</v>
      </c>
      <c r="C44" s="51" t="s">
        <v>232</v>
      </c>
      <c r="D44" s="52" t="s">
        <v>156</v>
      </c>
      <c r="E44" s="53" t="s">
        <v>156</v>
      </c>
      <c r="F44" s="55">
        <f t="shared" ref="F44:AF44" si="4">IF(F$13&lt;82,0.002,(IF(F$13&gt;180,0.004,((EXP(0.8545*(LN(F$13))-1.465))*0.2)/1000)))</f>
        <v>2.3647682166417603E-3</v>
      </c>
      <c r="G44" s="55">
        <f t="shared" si="4"/>
        <v>2.4051237475513636E-3</v>
      </c>
      <c r="H44" s="55">
        <f>IF(H$13&lt;82,0.002,(IF(H$13&gt;180,0.004,((EXP(0.8545*(LN(H$13))-1.465))*0.2)/1000)))</f>
        <v>2.4051237475513636E-3</v>
      </c>
      <c r="I44" s="45" t="s">
        <v>156</v>
      </c>
      <c r="J44" s="55">
        <f t="shared" si="4"/>
        <v>3.2675940377140619E-3</v>
      </c>
      <c r="K44" s="55">
        <f t="shared" si="4"/>
        <v>2.9590559317304306E-3</v>
      </c>
      <c r="L44" s="55">
        <f t="shared" si="4"/>
        <v>4.0000000000000001E-3</v>
      </c>
      <c r="M44" s="55">
        <f t="shared" si="4"/>
        <v>4.0000000000000001E-3</v>
      </c>
      <c r="N44" s="55" t="s">
        <v>156</v>
      </c>
      <c r="O44" s="55">
        <f t="shared" si="4"/>
        <v>4.0000000000000001E-3</v>
      </c>
      <c r="P44" s="55">
        <f t="shared" si="4"/>
        <v>4.0000000000000001E-3</v>
      </c>
      <c r="Q44" s="55">
        <f t="shared" si="4"/>
        <v>4.0000000000000001E-3</v>
      </c>
      <c r="R44" s="55">
        <f t="shared" si="4"/>
        <v>4.0000000000000001E-3</v>
      </c>
      <c r="S44" s="55">
        <f t="shared" si="4"/>
        <v>4.0000000000000001E-3</v>
      </c>
      <c r="T44" s="55">
        <f t="shared" si="4"/>
        <v>4.0000000000000001E-3</v>
      </c>
      <c r="U44" s="55">
        <f t="shared" si="4"/>
        <v>4.0000000000000001E-3</v>
      </c>
      <c r="V44" s="55">
        <f t="shared" si="4"/>
        <v>4.0000000000000001E-3</v>
      </c>
      <c r="W44" s="55">
        <f t="shared" si="4"/>
        <v>4.0000000000000001E-3</v>
      </c>
      <c r="X44" s="55" t="s">
        <v>156</v>
      </c>
      <c r="Y44" s="55">
        <f t="shared" si="4"/>
        <v>4.0000000000000001E-3</v>
      </c>
      <c r="Z44" s="55">
        <f t="shared" si="4"/>
        <v>4.0000000000000001E-3</v>
      </c>
      <c r="AA44" s="55">
        <f t="shared" si="4"/>
        <v>4.0000000000000001E-3</v>
      </c>
      <c r="AB44" s="55">
        <f t="shared" si="4"/>
        <v>4.0000000000000001E-3</v>
      </c>
      <c r="AC44" s="55">
        <f t="shared" si="4"/>
        <v>4.0000000000000001E-3</v>
      </c>
      <c r="AD44" s="55">
        <f t="shared" si="4"/>
        <v>4.0000000000000001E-3</v>
      </c>
      <c r="AE44" s="55">
        <f t="shared" si="4"/>
        <v>4.0000000000000001E-3</v>
      </c>
      <c r="AF44" s="55">
        <f t="shared" si="4"/>
        <v>4.0000000000000001E-3</v>
      </c>
    </row>
    <row r="45" spans="1:32" x14ac:dyDescent="0.3">
      <c r="A45" s="33" t="s">
        <v>240</v>
      </c>
      <c r="B45" s="36" t="s">
        <v>181</v>
      </c>
      <c r="C45" s="36">
        <v>0.3</v>
      </c>
      <c r="D45" s="35">
        <v>1</v>
      </c>
      <c r="E45" s="36">
        <v>0.01</v>
      </c>
      <c r="F45" s="90">
        <v>2.7E-2</v>
      </c>
      <c r="G45" s="44">
        <v>5.0999999999999997E-2</v>
      </c>
      <c r="H45" s="44">
        <v>2.7E-2</v>
      </c>
      <c r="I45" s="45">
        <f>IFERROR(IF(MAX(G45:H45)&lt;(5*$E45),IF(ABS(G45-H45)&lt;(2*$E45),"&lt;2xDL",IFERROR(ABS(G45-H45)/AVERAGE(G45,H45),"&lt;DL")),IFERROR(ABS(G45-H45)/AVERAGE(G45,H45),"&lt;DL")),"&lt;DL")</f>
        <v>0.61538461538461531</v>
      </c>
      <c r="J45" s="44">
        <v>8.4000000000000005E-2</v>
      </c>
      <c r="K45" s="44">
        <v>0.22700000000000001</v>
      </c>
      <c r="L45" s="44">
        <v>0.83899999999999997</v>
      </c>
      <c r="M45" s="44">
        <v>0.624</v>
      </c>
      <c r="N45" s="45">
        <f t="shared" si="1"/>
        <v>0.29391660970608335</v>
      </c>
      <c r="O45" s="44">
        <v>0.436</v>
      </c>
      <c r="P45" s="44">
        <v>2.19</v>
      </c>
      <c r="Q45" s="44">
        <v>0.99399999999999999</v>
      </c>
      <c r="R45" s="44">
        <v>0.125</v>
      </c>
      <c r="S45" s="44">
        <v>0.05</v>
      </c>
      <c r="T45" s="44">
        <v>2.34</v>
      </c>
      <c r="U45" s="44">
        <v>0.186</v>
      </c>
      <c r="V45" s="44">
        <v>10.8</v>
      </c>
      <c r="W45" s="44">
        <v>10.5</v>
      </c>
      <c r="X45" s="45">
        <f t="shared" si="2"/>
        <v>2.8169014084507109E-2</v>
      </c>
      <c r="Y45" s="44">
        <v>2.04</v>
      </c>
      <c r="Z45" s="44">
        <v>3.11</v>
      </c>
      <c r="AA45" s="44">
        <v>3.4000000000000002E-2</v>
      </c>
      <c r="AB45" s="44">
        <v>6.0999999999999999E-2</v>
      </c>
      <c r="AC45" s="44">
        <v>0.41799999999999998</v>
      </c>
      <c r="AD45" s="44" t="s">
        <v>396</v>
      </c>
      <c r="AE45" s="44" t="s">
        <v>207</v>
      </c>
      <c r="AF45" s="44" t="s">
        <v>207</v>
      </c>
    </row>
    <row r="46" spans="1:32" x14ac:dyDescent="0.3">
      <c r="A46" s="49" t="s">
        <v>331</v>
      </c>
      <c r="B46" s="36" t="s">
        <v>181</v>
      </c>
      <c r="C46" s="36">
        <v>1E-3</v>
      </c>
      <c r="D46" s="36">
        <v>0.1</v>
      </c>
      <c r="E46" s="36">
        <v>5.0000000000000002E-5</v>
      </c>
      <c r="F46" s="44" t="s">
        <v>224</v>
      </c>
      <c r="G46" s="44">
        <v>1.25E-4</v>
      </c>
      <c r="H46" s="44" t="s">
        <v>224</v>
      </c>
      <c r="I46" s="45" t="str">
        <f t="shared" si="0"/>
        <v>&lt;DL</v>
      </c>
      <c r="J46" s="44">
        <v>1.2799999999999999E-4</v>
      </c>
      <c r="K46" s="44">
        <v>1.2400000000000001E-4</v>
      </c>
      <c r="L46" s="44">
        <v>1.1900000000000001E-4</v>
      </c>
      <c r="M46" s="44">
        <v>7.4999999999999993E-5</v>
      </c>
      <c r="N46" s="45" t="str">
        <f t="shared" si="1"/>
        <v>&lt;2xDL</v>
      </c>
      <c r="O46" s="44" t="s">
        <v>224</v>
      </c>
      <c r="P46" s="44">
        <v>3.98E-3</v>
      </c>
      <c r="Q46" s="44">
        <v>3.5400000000000002E-3</v>
      </c>
      <c r="R46" s="44">
        <v>7.8999999999999996E-5</v>
      </c>
      <c r="S46" s="44" t="s">
        <v>224</v>
      </c>
      <c r="T46" s="44">
        <v>5.9999999999999995E-4</v>
      </c>
      <c r="U46" s="44">
        <v>7.9799999999999992E-3</v>
      </c>
      <c r="V46" s="44">
        <v>6.4999999999999994E-5</v>
      </c>
      <c r="W46" s="44">
        <v>8.2999999999999998E-5</v>
      </c>
      <c r="X46" s="45" t="str">
        <f t="shared" si="2"/>
        <v>&lt;2xDL</v>
      </c>
      <c r="Y46" s="44">
        <v>1.1E-4</v>
      </c>
      <c r="Z46" s="44">
        <v>6.29E-4</v>
      </c>
      <c r="AA46" s="44">
        <v>5.1599999999999997E-4</v>
      </c>
      <c r="AB46" s="44">
        <v>5.5000000000000003E-4</v>
      </c>
      <c r="AC46" s="44">
        <v>1.23E-3</v>
      </c>
      <c r="AD46" s="44">
        <v>5.4000000000000001E-4</v>
      </c>
      <c r="AE46" s="44" t="s">
        <v>224</v>
      </c>
      <c r="AF46" s="44" t="s">
        <v>224</v>
      </c>
    </row>
    <row r="47" spans="1:32" x14ac:dyDescent="0.3">
      <c r="A47" s="50" t="s">
        <v>241</v>
      </c>
      <c r="B47" s="51" t="s">
        <v>181</v>
      </c>
      <c r="C47" s="51" t="s">
        <v>232</v>
      </c>
      <c r="D47" s="52" t="s">
        <v>156</v>
      </c>
      <c r="E47" s="53" t="s">
        <v>156</v>
      </c>
      <c r="F47" s="55">
        <f t="shared" ref="F47:AF47" si="5">IF(F$13&lt;61,0.001,(IF(F$13&gt;180,0.007,(EXP(1.273*(LN(F$13))-4.705))/1000)))</f>
        <v>3.1815918291892144E-3</v>
      </c>
      <c r="G47" s="55">
        <f t="shared" si="5"/>
        <v>3.2628152336134659E-3</v>
      </c>
      <c r="H47" s="55">
        <f t="shared" si="5"/>
        <v>3.2628152336134659E-3</v>
      </c>
      <c r="I47" s="55" t="s">
        <v>156</v>
      </c>
      <c r="J47" s="55">
        <f t="shared" si="5"/>
        <v>5.1506927976039032E-3</v>
      </c>
      <c r="K47" s="55">
        <f t="shared" si="5"/>
        <v>4.4431845281805238E-3</v>
      </c>
      <c r="L47" s="55">
        <f t="shared" si="5"/>
        <v>7.0000000000000001E-3</v>
      </c>
      <c r="M47" s="55">
        <f t="shared" si="5"/>
        <v>7.0000000000000001E-3</v>
      </c>
      <c r="N47" s="55" t="s">
        <v>156</v>
      </c>
      <c r="O47" s="55">
        <f t="shared" si="5"/>
        <v>7.0000000000000001E-3</v>
      </c>
      <c r="P47" s="55">
        <f t="shared" si="5"/>
        <v>7.0000000000000001E-3</v>
      </c>
      <c r="Q47" s="55">
        <f t="shared" si="5"/>
        <v>7.0000000000000001E-3</v>
      </c>
      <c r="R47" s="55">
        <f t="shared" si="5"/>
        <v>7.0000000000000001E-3</v>
      </c>
      <c r="S47" s="55">
        <f t="shared" si="5"/>
        <v>7.0000000000000001E-3</v>
      </c>
      <c r="T47" s="55">
        <f t="shared" si="5"/>
        <v>7.0000000000000001E-3</v>
      </c>
      <c r="U47" s="55">
        <f t="shared" si="5"/>
        <v>7.0000000000000001E-3</v>
      </c>
      <c r="V47" s="55">
        <f t="shared" si="5"/>
        <v>7.0000000000000001E-3</v>
      </c>
      <c r="W47" s="55">
        <f t="shared" si="5"/>
        <v>7.0000000000000001E-3</v>
      </c>
      <c r="X47" s="55" t="s">
        <v>156</v>
      </c>
      <c r="Y47" s="55">
        <f t="shared" si="5"/>
        <v>7.0000000000000001E-3</v>
      </c>
      <c r="Z47" s="55">
        <f t="shared" si="5"/>
        <v>7.0000000000000001E-3</v>
      </c>
      <c r="AA47" s="55">
        <f t="shared" si="5"/>
        <v>7.0000000000000001E-3</v>
      </c>
      <c r="AB47" s="55">
        <f t="shared" si="5"/>
        <v>7.0000000000000001E-3</v>
      </c>
      <c r="AC47" s="55">
        <f t="shared" si="5"/>
        <v>7.0000000000000001E-3</v>
      </c>
      <c r="AD47" s="55">
        <f t="shared" si="5"/>
        <v>7.0000000000000001E-3</v>
      </c>
      <c r="AE47" s="55">
        <f t="shared" si="5"/>
        <v>7.0000000000000001E-3</v>
      </c>
      <c r="AF47" s="55">
        <f t="shared" si="5"/>
        <v>7.0000000000000001E-3</v>
      </c>
    </row>
    <row r="48" spans="1:32" x14ac:dyDescent="0.3">
      <c r="A48" s="33" t="s">
        <v>242</v>
      </c>
      <c r="B48" s="36" t="s">
        <v>181</v>
      </c>
      <c r="C48" s="36" t="s">
        <v>156</v>
      </c>
      <c r="D48" s="43" t="s">
        <v>156</v>
      </c>
      <c r="E48" s="43">
        <v>1E-3</v>
      </c>
      <c r="F48" s="44" t="s">
        <v>210</v>
      </c>
      <c r="G48" s="44" t="s">
        <v>210</v>
      </c>
      <c r="H48" s="44" t="s">
        <v>210</v>
      </c>
      <c r="I48" s="45" t="str">
        <f t="shared" si="0"/>
        <v>&lt;DL</v>
      </c>
      <c r="J48" s="44" t="s">
        <v>210</v>
      </c>
      <c r="K48" s="44" t="s">
        <v>210</v>
      </c>
      <c r="L48" s="44" t="s">
        <v>210</v>
      </c>
      <c r="M48" s="44" t="s">
        <v>210</v>
      </c>
      <c r="N48" s="45" t="str">
        <f t="shared" si="1"/>
        <v>&lt;DL</v>
      </c>
      <c r="O48" s="44">
        <v>9.1000000000000004E-3</v>
      </c>
      <c r="P48" s="44">
        <v>1.0999999999999999E-2</v>
      </c>
      <c r="Q48" s="44">
        <v>4.5999999999999999E-3</v>
      </c>
      <c r="R48" s="44">
        <v>1.8E-3</v>
      </c>
      <c r="S48" s="44">
        <v>1.6999999999999999E-3</v>
      </c>
      <c r="T48" s="44">
        <v>3.2000000000000002E-3</v>
      </c>
      <c r="U48" s="44">
        <v>7.1999999999999998E-3</v>
      </c>
      <c r="V48" s="44" t="s">
        <v>210</v>
      </c>
      <c r="W48" s="44" t="s">
        <v>210</v>
      </c>
      <c r="X48" s="45" t="str">
        <f t="shared" si="2"/>
        <v>&lt;DL</v>
      </c>
      <c r="Y48" s="44">
        <v>2.0999999999999999E-3</v>
      </c>
      <c r="Z48" s="44">
        <v>1.5E-3</v>
      </c>
      <c r="AA48" s="44">
        <v>7.1000000000000004E-3</v>
      </c>
      <c r="AB48" s="44">
        <v>7.0000000000000001E-3</v>
      </c>
      <c r="AC48" s="44">
        <v>1.01E-2</v>
      </c>
      <c r="AD48" s="44" t="s">
        <v>156</v>
      </c>
      <c r="AE48" s="44" t="s">
        <v>210</v>
      </c>
      <c r="AF48" s="44" t="s">
        <v>210</v>
      </c>
    </row>
    <row r="49" spans="1:32" x14ac:dyDescent="0.3">
      <c r="A49" s="33" t="s">
        <v>243</v>
      </c>
      <c r="B49" s="36" t="s">
        <v>181</v>
      </c>
      <c r="C49" s="36" t="s">
        <v>156</v>
      </c>
      <c r="D49" s="43" t="s">
        <v>156</v>
      </c>
      <c r="E49" s="43">
        <v>0.1</v>
      </c>
      <c r="F49" s="44">
        <v>8.64</v>
      </c>
      <c r="G49" s="44">
        <v>8.76</v>
      </c>
      <c r="H49" s="44">
        <v>8.74</v>
      </c>
      <c r="I49" s="45">
        <f t="shared" si="0"/>
        <v>2.2857142857142369E-3</v>
      </c>
      <c r="J49" s="44">
        <v>12.5</v>
      </c>
      <c r="K49" s="44">
        <v>11</v>
      </c>
      <c r="L49" s="44">
        <v>16.100000000000001</v>
      </c>
      <c r="M49" s="44">
        <v>16.399999999999999</v>
      </c>
      <c r="N49" s="45">
        <f t="shared" si="1"/>
        <v>1.8461538461538286E-2</v>
      </c>
      <c r="O49" s="44">
        <v>61.4</v>
      </c>
      <c r="P49" s="44">
        <v>68.2</v>
      </c>
      <c r="Q49" s="44">
        <v>57.7</v>
      </c>
      <c r="R49" s="44">
        <v>80</v>
      </c>
      <c r="S49" s="44">
        <v>65</v>
      </c>
      <c r="T49" s="44">
        <v>65.099999999999994</v>
      </c>
      <c r="U49" s="44">
        <v>42.6</v>
      </c>
      <c r="V49" s="44">
        <v>56.7</v>
      </c>
      <c r="W49" s="44">
        <v>55.3</v>
      </c>
      <c r="X49" s="45">
        <f t="shared" si="2"/>
        <v>2.5000000000000102E-2</v>
      </c>
      <c r="Y49" s="44">
        <v>63.5</v>
      </c>
      <c r="Z49" s="44">
        <v>46.8</v>
      </c>
      <c r="AA49" s="44">
        <v>64.2</v>
      </c>
      <c r="AB49" s="44">
        <v>89.7</v>
      </c>
      <c r="AC49" s="44">
        <v>113</v>
      </c>
      <c r="AD49" s="44">
        <v>19.7</v>
      </c>
      <c r="AE49" s="44" t="s">
        <v>203</v>
      </c>
      <c r="AF49" s="44" t="s">
        <v>203</v>
      </c>
    </row>
    <row r="50" spans="1:32" x14ac:dyDescent="0.3">
      <c r="A50" s="33" t="s">
        <v>244</v>
      </c>
      <c r="B50" s="36" t="s">
        <v>181</v>
      </c>
      <c r="C50" s="36" t="s">
        <v>156</v>
      </c>
      <c r="D50" s="36">
        <v>0.5</v>
      </c>
      <c r="E50" s="36">
        <v>1E-4</v>
      </c>
      <c r="F50" s="44">
        <v>3.9699999999999999E-2</v>
      </c>
      <c r="G50" s="44">
        <v>4.4699999999999997E-2</v>
      </c>
      <c r="H50" s="44">
        <v>4.1599999999999998E-2</v>
      </c>
      <c r="I50" s="45">
        <f t="shared" si="0"/>
        <v>7.1842410196987228E-2</v>
      </c>
      <c r="J50" s="44">
        <v>3.4000000000000002E-2</v>
      </c>
      <c r="K50" s="44">
        <v>2.9000000000000001E-2</v>
      </c>
      <c r="L50" s="44">
        <v>0.155</v>
      </c>
      <c r="M50" s="44">
        <v>0.14699999999999999</v>
      </c>
      <c r="N50" s="45">
        <f t="shared" si="1"/>
        <v>5.2980132450331174E-2</v>
      </c>
      <c r="O50" s="44">
        <v>1.29</v>
      </c>
      <c r="P50" s="44">
        <v>1.46</v>
      </c>
      <c r="Q50" s="44">
        <v>0.73599999999999999</v>
      </c>
      <c r="R50" s="44">
        <v>0.47899999999999998</v>
      </c>
      <c r="S50" s="44">
        <v>0.14799999999999999</v>
      </c>
      <c r="T50" s="44">
        <v>0.47</v>
      </c>
      <c r="U50" s="44">
        <v>0.108</v>
      </c>
      <c r="V50" s="44">
        <v>6.96</v>
      </c>
      <c r="W50" s="44">
        <v>6.86</v>
      </c>
      <c r="X50" s="45">
        <f t="shared" si="2"/>
        <v>1.4471780028943509E-2</v>
      </c>
      <c r="Y50" s="44">
        <v>1.91</v>
      </c>
      <c r="Z50" s="44">
        <v>1.41</v>
      </c>
      <c r="AA50" s="44">
        <v>1.8599999999999998E-2</v>
      </c>
      <c r="AB50" s="44">
        <v>0.13400000000000001</v>
      </c>
      <c r="AC50" s="44">
        <v>3.7</v>
      </c>
      <c r="AD50" s="44" t="s">
        <v>211</v>
      </c>
      <c r="AE50" s="44" t="s">
        <v>221</v>
      </c>
      <c r="AF50" s="44" t="s">
        <v>221</v>
      </c>
    </row>
    <row r="51" spans="1:32" x14ac:dyDescent="0.3">
      <c r="A51" s="33" t="s">
        <v>245</v>
      </c>
      <c r="B51" s="36" t="s">
        <v>181</v>
      </c>
      <c r="C51" s="36">
        <v>2.5999999999999998E-5</v>
      </c>
      <c r="D51" s="36">
        <v>5.0000000000000001E-3</v>
      </c>
      <c r="E51" s="36">
        <v>5.0000000000000004E-6</v>
      </c>
      <c r="F51" s="44" t="s">
        <v>230</v>
      </c>
      <c r="G51" s="44" t="s">
        <v>230</v>
      </c>
      <c r="H51" s="44" t="s">
        <v>230</v>
      </c>
      <c r="I51" s="45" t="str">
        <f t="shared" si="0"/>
        <v>&lt;DL</v>
      </c>
      <c r="J51" s="44" t="s">
        <v>230</v>
      </c>
      <c r="K51" s="44" t="s">
        <v>230</v>
      </c>
      <c r="L51" s="44">
        <v>1.04E-5</v>
      </c>
      <c r="M51" s="44" t="s">
        <v>230</v>
      </c>
      <c r="N51" s="45" t="str">
        <f t="shared" si="1"/>
        <v>&lt;DL</v>
      </c>
      <c r="O51" s="44" t="s">
        <v>230</v>
      </c>
      <c r="P51" s="44" t="s">
        <v>230</v>
      </c>
      <c r="Q51" s="44" t="s">
        <v>230</v>
      </c>
      <c r="R51" s="44" t="s">
        <v>230</v>
      </c>
      <c r="S51" s="44" t="s">
        <v>230</v>
      </c>
      <c r="T51" s="44" t="s">
        <v>230</v>
      </c>
      <c r="U51" s="44">
        <v>1.31E-5</v>
      </c>
      <c r="V51" s="44" t="s">
        <v>230</v>
      </c>
      <c r="W51" s="44" t="s">
        <v>230</v>
      </c>
      <c r="X51" s="45" t="str">
        <f t="shared" si="2"/>
        <v>&lt;DL</v>
      </c>
      <c r="Y51" s="44" t="s">
        <v>230</v>
      </c>
      <c r="Z51" s="44" t="s">
        <v>230</v>
      </c>
      <c r="AA51" s="44" t="s">
        <v>230</v>
      </c>
      <c r="AB51" s="44" t="s">
        <v>230</v>
      </c>
      <c r="AC51" s="44" t="s">
        <v>230</v>
      </c>
      <c r="AD51" s="44" t="s">
        <v>236</v>
      </c>
      <c r="AE51" s="44" t="s">
        <v>230</v>
      </c>
      <c r="AF51" s="44" t="s">
        <v>230</v>
      </c>
    </row>
    <row r="52" spans="1:32" x14ac:dyDescent="0.3">
      <c r="A52" s="33" t="s">
        <v>246</v>
      </c>
      <c r="B52" s="36" t="s">
        <v>181</v>
      </c>
      <c r="C52" s="36">
        <v>7.3000000000000001E-3</v>
      </c>
      <c r="D52" s="43" t="s">
        <v>156</v>
      </c>
      <c r="E52" s="43">
        <v>5.0000000000000002E-5</v>
      </c>
      <c r="F52" s="44">
        <v>4.2900000000000002E-4</v>
      </c>
      <c r="G52" s="44">
        <v>4.5399999999999998E-4</v>
      </c>
      <c r="H52" s="44">
        <v>4.4999999999999999E-4</v>
      </c>
      <c r="I52" s="45">
        <f t="shared" si="0"/>
        <v>8.8495575221238694E-3</v>
      </c>
      <c r="J52" s="44">
        <v>4.2200000000000001E-4</v>
      </c>
      <c r="K52" s="44">
        <v>3.7500000000000001E-4</v>
      </c>
      <c r="L52" s="44">
        <v>6.3E-5</v>
      </c>
      <c r="M52" s="44">
        <v>6.3E-5</v>
      </c>
      <c r="N52" s="45" t="str">
        <f t="shared" si="1"/>
        <v>&lt;2xDL</v>
      </c>
      <c r="O52" s="44">
        <v>3.7100000000000002E-4</v>
      </c>
      <c r="P52" s="44">
        <v>3.5300000000000002E-4</v>
      </c>
      <c r="Q52" s="44">
        <v>2.32E-4</v>
      </c>
      <c r="R52" s="44" t="s">
        <v>224</v>
      </c>
      <c r="S52" s="44" t="s">
        <v>224</v>
      </c>
      <c r="T52" s="44">
        <v>4.64E-4</v>
      </c>
      <c r="U52" s="44">
        <v>1.5E-3</v>
      </c>
      <c r="V52" s="44">
        <v>9.1200000000000005E-4</v>
      </c>
      <c r="W52" s="44">
        <v>8.8800000000000001E-4</v>
      </c>
      <c r="X52" s="45">
        <f t="shared" si="2"/>
        <v>2.6666666666666713E-2</v>
      </c>
      <c r="Y52" s="44">
        <v>5.5400000000000002E-4</v>
      </c>
      <c r="Z52" s="44">
        <v>4.44E-4</v>
      </c>
      <c r="AA52" s="44">
        <v>1.4899999999999999E-4</v>
      </c>
      <c r="AB52" s="44">
        <v>1.1E-4</v>
      </c>
      <c r="AC52" s="44">
        <v>1.1E-4</v>
      </c>
      <c r="AD52" s="44" t="s">
        <v>156</v>
      </c>
      <c r="AE52" s="44" t="s">
        <v>224</v>
      </c>
      <c r="AF52" s="44" t="s">
        <v>224</v>
      </c>
    </row>
    <row r="53" spans="1:32" x14ac:dyDescent="0.3">
      <c r="A53" s="49" t="s">
        <v>332</v>
      </c>
      <c r="B53" s="36" t="s">
        <v>181</v>
      </c>
      <c r="C53" s="36">
        <v>2.5000000000000001E-2</v>
      </c>
      <c r="D53" s="36">
        <v>0.3</v>
      </c>
      <c r="E53" s="36">
        <v>5.0000000000000001E-4</v>
      </c>
      <c r="F53" s="44" t="s">
        <v>238</v>
      </c>
      <c r="G53" s="44" t="s">
        <v>238</v>
      </c>
      <c r="H53" s="44" t="s">
        <v>238</v>
      </c>
      <c r="I53" s="45" t="str">
        <f t="shared" si="0"/>
        <v>&lt;DL</v>
      </c>
      <c r="J53" s="44" t="s">
        <v>238</v>
      </c>
      <c r="K53" s="44">
        <v>5.1000000000000004E-4</v>
      </c>
      <c r="L53" s="44">
        <v>5.4000000000000001E-4</v>
      </c>
      <c r="M53" s="44" t="s">
        <v>238</v>
      </c>
      <c r="N53" s="45" t="str">
        <f t="shared" si="1"/>
        <v>&lt;DL</v>
      </c>
      <c r="O53" s="44">
        <v>1.5E-3</v>
      </c>
      <c r="P53" s="44">
        <v>2.0999999999999999E-3</v>
      </c>
      <c r="Q53" s="44">
        <v>8.3000000000000001E-4</v>
      </c>
      <c r="R53" s="44">
        <v>8.6199999999999992E-3</v>
      </c>
      <c r="S53" s="44">
        <v>6.9499999999999996E-3</v>
      </c>
      <c r="T53" s="44">
        <v>1.14E-3</v>
      </c>
      <c r="U53" s="44">
        <v>8.7000000000000001E-4</v>
      </c>
      <c r="V53" s="44">
        <v>2.7699999999999999E-3</v>
      </c>
      <c r="W53" s="44">
        <v>2.7799999999999999E-3</v>
      </c>
      <c r="X53" s="45">
        <f t="shared" si="2"/>
        <v>3.6036036036036136E-3</v>
      </c>
      <c r="Y53" s="44">
        <v>1.24E-3</v>
      </c>
      <c r="Z53" s="44">
        <v>1.1900000000000001E-3</v>
      </c>
      <c r="AA53" s="44">
        <v>6.9999999999999999E-4</v>
      </c>
      <c r="AB53" s="44" t="s">
        <v>210</v>
      </c>
      <c r="AC53" s="44">
        <v>1.8E-3</v>
      </c>
      <c r="AD53" s="44" t="s">
        <v>156</v>
      </c>
      <c r="AE53" s="44" t="s">
        <v>238</v>
      </c>
      <c r="AF53" s="44" t="s">
        <v>238</v>
      </c>
    </row>
    <row r="54" spans="1:32" x14ac:dyDescent="0.3">
      <c r="A54" s="56" t="s">
        <v>247</v>
      </c>
      <c r="B54" s="51" t="s">
        <v>181</v>
      </c>
      <c r="C54" s="51" t="s">
        <v>232</v>
      </c>
      <c r="D54" s="52" t="s">
        <v>156</v>
      </c>
      <c r="E54" s="53" t="s">
        <v>156</v>
      </c>
      <c r="F54" s="55">
        <f t="shared" ref="F54:AF54" si="6">IF(F$13&lt;61,0.025,(IF(F$13&gt;180,0.15,(EXP(0.76*(LN(F$13))+1.06))/1000)))</f>
        <v>9.5576726269111498E-2</v>
      </c>
      <c r="G54" s="55">
        <f t="shared" si="6"/>
        <v>9.7026034373619049E-2</v>
      </c>
      <c r="H54" s="55">
        <f t="shared" si="6"/>
        <v>9.7026034373619049E-2</v>
      </c>
      <c r="I54" s="55" t="s">
        <v>156</v>
      </c>
      <c r="J54" s="55">
        <f t="shared" si="6"/>
        <v>0.12742666625488316</v>
      </c>
      <c r="K54" s="55">
        <f t="shared" si="6"/>
        <v>0.11666728693025301</v>
      </c>
      <c r="L54" s="55">
        <f t="shared" si="6"/>
        <v>0.15</v>
      </c>
      <c r="M54" s="55">
        <f t="shared" si="6"/>
        <v>0.15</v>
      </c>
      <c r="N54" s="55" t="s">
        <v>156</v>
      </c>
      <c r="O54" s="55">
        <f t="shared" si="6"/>
        <v>0.15</v>
      </c>
      <c r="P54" s="55">
        <f t="shared" si="6"/>
        <v>0.15</v>
      </c>
      <c r="Q54" s="55">
        <f t="shared" si="6"/>
        <v>0.15</v>
      </c>
      <c r="R54" s="55">
        <f t="shared" si="6"/>
        <v>0.15</v>
      </c>
      <c r="S54" s="55">
        <f t="shared" si="6"/>
        <v>0.15</v>
      </c>
      <c r="T54" s="55">
        <f t="shared" si="6"/>
        <v>0.15</v>
      </c>
      <c r="U54" s="55">
        <f t="shared" si="6"/>
        <v>0.15</v>
      </c>
      <c r="V54" s="55">
        <f t="shared" si="6"/>
        <v>0.15</v>
      </c>
      <c r="W54" s="55">
        <f t="shared" si="6"/>
        <v>0.15</v>
      </c>
      <c r="X54" s="55" t="s">
        <v>156</v>
      </c>
      <c r="Y54" s="55">
        <f t="shared" si="6"/>
        <v>0.15</v>
      </c>
      <c r="Z54" s="55">
        <f t="shared" si="6"/>
        <v>0.15</v>
      </c>
      <c r="AA54" s="55">
        <f t="shared" si="6"/>
        <v>0.15</v>
      </c>
      <c r="AB54" s="55">
        <f t="shared" si="6"/>
        <v>0.15</v>
      </c>
      <c r="AC54" s="55">
        <f t="shared" si="6"/>
        <v>0.15</v>
      </c>
      <c r="AD54" s="55" t="s">
        <v>156</v>
      </c>
      <c r="AE54" s="55">
        <f t="shared" si="6"/>
        <v>0.15</v>
      </c>
      <c r="AF54" s="55">
        <f t="shared" si="6"/>
        <v>0.15</v>
      </c>
    </row>
    <row r="55" spans="1:32" x14ac:dyDescent="0.3">
      <c r="A55" s="33" t="s">
        <v>248</v>
      </c>
      <c r="B55" s="36" t="s">
        <v>181</v>
      </c>
      <c r="C55" s="36" t="s">
        <v>156</v>
      </c>
      <c r="D55" s="43" t="s">
        <v>156</v>
      </c>
      <c r="E55" s="43">
        <v>0.05</v>
      </c>
      <c r="F55" s="44" t="s">
        <v>234</v>
      </c>
      <c r="G55" s="44" t="s">
        <v>234</v>
      </c>
      <c r="H55" s="44" t="s">
        <v>234</v>
      </c>
      <c r="I55" s="45" t="str">
        <f>IFERROR(IF(MAX(G55:H55)&lt;(5*$E55),IF(ABS(G55-H55)&lt;(2*$E55),"&lt;2xDL",IFERROR(ABS(G55-H55)/AVERAGE(G55,H55),"&lt;DL")),IFERROR(ABS(G55-H55)/AVERAGE(G55,H55),"&lt;DL")),"&lt;DL")</f>
        <v>&lt;DL</v>
      </c>
      <c r="J55" s="44" t="s">
        <v>234</v>
      </c>
      <c r="K55" s="44" t="s">
        <v>234</v>
      </c>
      <c r="L55" s="44" t="s">
        <v>234</v>
      </c>
      <c r="M55" s="44" t="s">
        <v>234</v>
      </c>
      <c r="N55" s="45" t="str">
        <f t="shared" si="1"/>
        <v>&lt;DL</v>
      </c>
      <c r="O55" s="44" t="s">
        <v>234</v>
      </c>
      <c r="P55" s="44" t="s">
        <v>234</v>
      </c>
      <c r="Q55" s="44" t="s">
        <v>234</v>
      </c>
      <c r="R55" s="44" t="s">
        <v>234</v>
      </c>
      <c r="S55" s="44" t="s">
        <v>234</v>
      </c>
      <c r="T55" s="44" t="s">
        <v>234</v>
      </c>
      <c r="U55" s="44" t="s">
        <v>234</v>
      </c>
      <c r="V55" s="44" t="s">
        <v>234</v>
      </c>
      <c r="W55" s="44" t="s">
        <v>234</v>
      </c>
      <c r="X55" s="45" t="str">
        <f t="shared" si="2"/>
        <v>&lt;DL</v>
      </c>
      <c r="Y55" s="44" t="s">
        <v>234</v>
      </c>
      <c r="Z55" s="44" t="s">
        <v>234</v>
      </c>
      <c r="AA55" s="44" t="s">
        <v>234</v>
      </c>
      <c r="AB55" s="44" t="s">
        <v>234</v>
      </c>
      <c r="AC55" s="44" t="s">
        <v>234</v>
      </c>
      <c r="AD55" s="44" t="s">
        <v>156</v>
      </c>
      <c r="AE55" s="44" t="s">
        <v>234</v>
      </c>
      <c r="AF55" s="44" t="s">
        <v>234</v>
      </c>
    </row>
    <row r="56" spans="1:32" x14ac:dyDescent="0.3">
      <c r="A56" s="33" t="s">
        <v>249</v>
      </c>
      <c r="B56" s="36" t="s">
        <v>181</v>
      </c>
      <c r="C56" s="36" t="s">
        <v>156</v>
      </c>
      <c r="D56" s="43" t="s">
        <v>156</v>
      </c>
      <c r="E56" s="43">
        <v>0.1</v>
      </c>
      <c r="F56" s="44">
        <v>0.66</v>
      </c>
      <c r="G56" s="44">
        <v>0.64</v>
      </c>
      <c r="H56" s="44">
        <v>0.66</v>
      </c>
      <c r="I56" s="45">
        <f t="shared" si="0"/>
        <v>3.0769230769230795E-2</v>
      </c>
      <c r="J56" s="44">
        <v>0.92</v>
      </c>
      <c r="K56" s="44">
        <v>0.84</v>
      </c>
      <c r="L56" s="44">
        <v>4.2</v>
      </c>
      <c r="M56" s="44">
        <v>4.3</v>
      </c>
      <c r="N56" s="45">
        <f t="shared" si="1"/>
        <v>2.3529411764705799E-2</v>
      </c>
      <c r="O56" s="44">
        <v>3.44</v>
      </c>
      <c r="P56" s="44">
        <v>3.47</v>
      </c>
      <c r="Q56" s="44">
        <v>2.88</v>
      </c>
      <c r="R56" s="44">
        <v>0.9</v>
      </c>
      <c r="S56" s="44">
        <v>0.61</v>
      </c>
      <c r="T56" s="44">
        <v>2.64</v>
      </c>
      <c r="U56" s="44">
        <v>12</v>
      </c>
      <c r="V56" s="44">
        <v>6.12</v>
      </c>
      <c r="W56" s="44">
        <v>5.96</v>
      </c>
      <c r="X56" s="45">
        <f t="shared" si="2"/>
        <v>2.6490066225165587E-2</v>
      </c>
      <c r="Y56" s="44">
        <v>3.53</v>
      </c>
      <c r="Z56" s="44">
        <v>2.85</v>
      </c>
      <c r="AA56" s="44">
        <v>2.9</v>
      </c>
      <c r="AB56" s="44">
        <v>3.8</v>
      </c>
      <c r="AC56" s="44">
        <v>5.27</v>
      </c>
      <c r="AD56" s="44">
        <v>0.91</v>
      </c>
      <c r="AE56" s="44" t="s">
        <v>203</v>
      </c>
      <c r="AF56" s="44" t="s">
        <v>203</v>
      </c>
    </row>
    <row r="57" spans="1:32" x14ac:dyDescent="0.3">
      <c r="A57" s="33" t="s">
        <v>250</v>
      </c>
      <c r="B57" s="36" t="s">
        <v>181</v>
      </c>
      <c r="C57" s="36">
        <v>1E-3</v>
      </c>
      <c r="D57" s="43" t="s">
        <v>156</v>
      </c>
      <c r="E57" s="43">
        <v>5.0000000000000002E-5</v>
      </c>
      <c r="F57" s="44" t="s">
        <v>224</v>
      </c>
      <c r="G57" s="44" t="s">
        <v>224</v>
      </c>
      <c r="H57" s="44" t="s">
        <v>224</v>
      </c>
      <c r="I57" s="45" t="str">
        <f t="shared" si="0"/>
        <v>&lt;DL</v>
      </c>
      <c r="J57" s="44" t="s">
        <v>224</v>
      </c>
      <c r="K57" s="44">
        <v>5.7000000000000003E-5</v>
      </c>
      <c r="L57" s="44" t="s">
        <v>224</v>
      </c>
      <c r="M57" s="44" t="s">
        <v>224</v>
      </c>
      <c r="N57" s="45" t="str">
        <f t="shared" si="1"/>
        <v>&lt;DL</v>
      </c>
      <c r="O57" s="44" t="s">
        <v>224</v>
      </c>
      <c r="P57" s="44" t="s">
        <v>224</v>
      </c>
      <c r="Q57" s="44">
        <v>6.0000000000000002E-5</v>
      </c>
      <c r="R57" s="44" t="s">
        <v>224</v>
      </c>
      <c r="S57" s="44">
        <v>5.1E-5</v>
      </c>
      <c r="T57" s="44">
        <v>8.3999999999999995E-5</v>
      </c>
      <c r="U57" s="44">
        <v>6.2000000000000003E-5</v>
      </c>
      <c r="V57" s="44">
        <v>1.9599999999999999E-4</v>
      </c>
      <c r="W57" s="44">
        <v>1.8900000000000001E-4</v>
      </c>
      <c r="X57" s="45" t="str">
        <f t="shared" si="2"/>
        <v>&lt;2xDL</v>
      </c>
      <c r="Y57" s="44">
        <v>1.0399999999999999E-4</v>
      </c>
      <c r="Z57" s="44">
        <v>9.0000000000000006E-5</v>
      </c>
      <c r="AA57" s="44">
        <v>5.3000000000000001E-5</v>
      </c>
      <c r="AB57" s="48" t="s">
        <v>221</v>
      </c>
      <c r="AC57" s="48" t="s">
        <v>221</v>
      </c>
      <c r="AD57" s="44" t="s">
        <v>210</v>
      </c>
      <c r="AE57" s="44" t="s">
        <v>224</v>
      </c>
      <c r="AF57" s="44" t="s">
        <v>224</v>
      </c>
    </row>
    <row r="58" spans="1:32" x14ac:dyDescent="0.3">
      <c r="A58" s="33" t="s">
        <v>251</v>
      </c>
      <c r="B58" s="36" t="s">
        <v>181</v>
      </c>
      <c r="C58" s="36" t="s">
        <v>156</v>
      </c>
      <c r="D58" s="43" t="s">
        <v>156</v>
      </c>
      <c r="E58" s="43">
        <v>0.05</v>
      </c>
      <c r="F58" s="44">
        <v>5.51</v>
      </c>
      <c r="G58" s="44">
        <v>5.59</v>
      </c>
      <c r="H58" s="44">
        <v>5.53</v>
      </c>
      <c r="I58" s="45">
        <f t="shared" si="0"/>
        <v>1.079136690647475E-2</v>
      </c>
      <c r="J58" s="44">
        <v>5.44</v>
      </c>
      <c r="K58" s="44">
        <v>5.58</v>
      </c>
      <c r="L58" s="44">
        <v>4.13</v>
      </c>
      <c r="M58" s="44">
        <v>4.17</v>
      </c>
      <c r="N58" s="45">
        <f t="shared" si="1"/>
        <v>9.6385542168674777E-3</v>
      </c>
      <c r="O58" s="44">
        <v>6.44</v>
      </c>
      <c r="P58" s="44">
        <v>6.63</v>
      </c>
      <c r="Q58" s="44">
        <v>4.26</v>
      </c>
      <c r="R58" s="44">
        <v>5.28</v>
      </c>
      <c r="S58" s="44">
        <v>6.05</v>
      </c>
      <c r="T58" s="44">
        <v>5.07</v>
      </c>
      <c r="U58" s="44">
        <v>1.38</v>
      </c>
      <c r="V58" s="44">
        <v>7.38</v>
      </c>
      <c r="W58" s="44">
        <v>7.22</v>
      </c>
      <c r="X58" s="45">
        <f t="shared" si="2"/>
        <v>2.1917808219178103E-2</v>
      </c>
      <c r="Y58" s="44">
        <v>5.26</v>
      </c>
      <c r="Z58" s="44">
        <v>4.96</v>
      </c>
      <c r="AA58" s="44">
        <v>2.82</v>
      </c>
      <c r="AB58" s="44">
        <v>3.57</v>
      </c>
      <c r="AC58" s="44">
        <v>3.58</v>
      </c>
      <c r="AD58" s="44" t="s">
        <v>156</v>
      </c>
      <c r="AE58" s="44" t="s">
        <v>234</v>
      </c>
      <c r="AF58" s="44" t="s">
        <v>234</v>
      </c>
    </row>
    <row r="59" spans="1:32" x14ac:dyDescent="0.3">
      <c r="A59" s="33" t="s">
        <v>252</v>
      </c>
      <c r="B59" s="36" t="s">
        <v>181</v>
      </c>
      <c r="C59" s="57">
        <v>1E-4</v>
      </c>
      <c r="D59" s="36">
        <v>0.1</v>
      </c>
      <c r="E59" s="36">
        <v>1.0000000000000001E-5</v>
      </c>
      <c r="F59" s="44" t="s">
        <v>253</v>
      </c>
      <c r="G59" s="44" t="s">
        <v>253</v>
      </c>
      <c r="H59" s="44" t="s">
        <v>253</v>
      </c>
      <c r="I59" s="45" t="str">
        <f t="shared" si="0"/>
        <v>&lt;DL</v>
      </c>
      <c r="J59" s="44" t="s">
        <v>253</v>
      </c>
      <c r="K59" s="44" t="s">
        <v>253</v>
      </c>
      <c r="L59" s="44" t="s">
        <v>253</v>
      </c>
      <c r="M59" s="44" t="s">
        <v>253</v>
      </c>
      <c r="N59" s="45" t="str">
        <f t="shared" si="1"/>
        <v>&lt;DL</v>
      </c>
      <c r="O59" s="44" t="s">
        <v>253</v>
      </c>
      <c r="P59" s="44">
        <v>5.8E-5</v>
      </c>
      <c r="Q59" s="44">
        <v>4.3000000000000002E-5</v>
      </c>
      <c r="R59" s="44" t="s">
        <v>253</v>
      </c>
      <c r="S59" s="44" t="s">
        <v>253</v>
      </c>
      <c r="T59" s="44">
        <v>1.0000000000000001E-5</v>
      </c>
      <c r="U59" s="44">
        <v>1.9100000000000001E-4</v>
      </c>
      <c r="V59" s="44">
        <v>2.5999999999999998E-5</v>
      </c>
      <c r="W59" s="44">
        <v>2.6999999999999999E-5</v>
      </c>
      <c r="X59" s="45" t="str">
        <f t="shared" si="2"/>
        <v>&lt;2xDL</v>
      </c>
      <c r="Y59" s="44" t="s">
        <v>253</v>
      </c>
      <c r="Z59" s="44">
        <v>2.6999999999999999E-5</v>
      </c>
      <c r="AA59" s="44">
        <v>1.5E-5</v>
      </c>
      <c r="AB59" s="48" t="s">
        <v>226</v>
      </c>
      <c r="AC59" s="48">
        <v>3.8999999999999999E-5</v>
      </c>
      <c r="AD59" s="44" t="s">
        <v>156</v>
      </c>
      <c r="AE59" s="44" t="s">
        <v>253</v>
      </c>
      <c r="AF59" s="44" t="s">
        <v>253</v>
      </c>
    </row>
    <row r="60" spans="1:32" x14ac:dyDescent="0.3">
      <c r="A60" s="33" t="s">
        <v>254</v>
      </c>
      <c r="B60" s="36" t="s">
        <v>181</v>
      </c>
      <c r="C60" s="36" t="s">
        <v>156</v>
      </c>
      <c r="D60" s="36" t="s">
        <v>156</v>
      </c>
      <c r="E60" s="36">
        <v>0.05</v>
      </c>
      <c r="F60" s="44">
        <v>2.5499999999999998</v>
      </c>
      <c r="G60" s="44">
        <v>2.54</v>
      </c>
      <c r="H60" s="44">
        <v>2.57</v>
      </c>
      <c r="I60" s="45">
        <f t="shared" si="0"/>
        <v>1.1741682974559612E-2</v>
      </c>
      <c r="J60" s="44">
        <v>3.79</v>
      </c>
      <c r="K60" s="44">
        <v>3.44</v>
      </c>
      <c r="L60" s="44">
        <v>3.37</v>
      </c>
      <c r="M60" s="44">
        <v>3.4</v>
      </c>
      <c r="N60" s="45">
        <f t="shared" si="1"/>
        <v>8.8626292466764574E-3</v>
      </c>
      <c r="O60" s="44">
        <v>5.18</v>
      </c>
      <c r="P60" s="44">
        <v>5.16</v>
      </c>
      <c r="Q60" s="44">
        <v>4.21</v>
      </c>
      <c r="R60" s="44">
        <v>5.29</v>
      </c>
      <c r="S60" s="44">
        <v>4.47</v>
      </c>
      <c r="T60" s="44">
        <v>7.2</v>
      </c>
      <c r="U60" s="44">
        <v>15.7</v>
      </c>
      <c r="V60" s="44">
        <v>35.5</v>
      </c>
      <c r="W60" s="44">
        <v>35</v>
      </c>
      <c r="X60" s="45">
        <f t="shared" si="2"/>
        <v>1.4184397163120567E-2</v>
      </c>
      <c r="Y60" s="44">
        <v>14.9</v>
      </c>
      <c r="Z60" s="44">
        <v>12.1</v>
      </c>
      <c r="AA60" s="44">
        <v>9.67</v>
      </c>
      <c r="AB60" s="44">
        <v>12.6</v>
      </c>
      <c r="AC60" s="44">
        <v>14.3</v>
      </c>
      <c r="AD60" s="44">
        <v>4.8</v>
      </c>
      <c r="AE60" s="44" t="s">
        <v>234</v>
      </c>
      <c r="AF60" s="44" t="s">
        <v>234</v>
      </c>
    </row>
    <row r="61" spans="1:32" x14ac:dyDescent="0.3">
      <c r="A61" s="33" t="s">
        <v>255</v>
      </c>
      <c r="B61" s="36" t="s">
        <v>181</v>
      </c>
      <c r="C61" s="36" t="s">
        <v>156</v>
      </c>
      <c r="D61" s="36" t="s">
        <v>156</v>
      </c>
      <c r="E61" s="36">
        <v>2.0000000000000001E-4</v>
      </c>
      <c r="F61" s="44">
        <v>0.28299999999999997</v>
      </c>
      <c r="G61" s="44">
        <v>0.28699999999999998</v>
      </c>
      <c r="H61" s="44">
        <v>0.29199999999999998</v>
      </c>
      <c r="I61" s="45">
        <f t="shared" si="0"/>
        <v>1.7271157167530242E-2</v>
      </c>
      <c r="J61" s="44">
        <v>0.314</v>
      </c>
      <c r="K61" s="44">
        <v>0.27600000000000002</v>
      </c>
      <c r="L61" s="44">
        <v>0.188</v>
      </c>
      <c r="M61" s="44">
        <v>0.19</v>
      </c>
      <c r="N61" s="45">
        <f t="shared" si="1"/>
        <v>1.0582010582010592E-2</v>
      </c>
      <c r="O61" s="44">
        <v>0.42399999999999999</v>
      </c>
      <c r="P61" s="44">
        <v>0.47499999999999998</v>
      </c>
      <c r="Q61" s="44">
        <v>0.36699999999999999</v>
      </c>
      <c r="R61" s="44">
        <v>0.49099999999999999</v>
      </c>
      <c r="S61" s="44">
        <v>0.41799999999999998</v>
      </c>
      <c r="T61" s="44">
        <v>0.50600000000000001</v>
      </c>
      <c r="U61" s="44">
        <v>0.52400000000000002</v>
      </c>
      <c r="V61" s="44">
        <v>0.78300000000000003</v>
      </c>
      <c r="W61" s="44">
        <v>0.76600000000000001</v>
      </c>
      <c r="X61" s="45">
        <f t="shared" si="2"/>
        <v>2.1949644932214352E-2</v>
      </c>
      <c r="Y61" s="44">
        <v>0.61099999999999999</v>
      </c>
      <c r="Z61" s="44">
        <v>0.47399999999999998</v>
      </c>
      <c r="AA61" s="44">
        <v>0.83899999999999997</v>
      </c>
      <c r="AB61" s="44">
        <v>1.04</v>
      </c>
      <c r="AC61" s="44">
        <v>1.24</v>
      </c>
      <c r="AD61" s="44" t="s">
        <v>156</v>
      </c>
      <c r="AE61" s="44" t="s">
        <v>236</v>
      </c>
      <c r="AF61" s="44" t="s">
        <v>236</v>
      </c>
    </row>
    <row r="62" spans="1:32" x14ac:dyDescent="0.3">
      <c r="A62" s="33" t="s">
        <v>256</v>
      </c>
      <c r="B62" s="36" t="s">
        <v>181</v>
      </c>
      <c r="C62" s="36" t="s">
        <v>156</v>
      </c>
      <c r="D62" s="36" t="s">
        <v>156</v>
      </c>
      <c r="E62" s="36">
        <v>0.5</v>
      </c>
      <c r="F62" s="44">
        <v>5.85</v>
      </c>
      <c r="G62" s="44">
        <v>5.91</v>
      </c>
      <c r="H62" s="44">
        <v>5.93</v>
      </c>
      <c r="I62" s="45">
        <f t="shared" si="0"/>
        <v>3.3783783783783066E-3</v>
      </c>
      <c r="J62" s="44">
        <v>19.2</v>
      </c>
      <c r="K62" s="44">
        <v>16.899999999999999</v>
      </c>
      <c r="L62" s="44">
        <v>50.5</v>
      </c>
      <c r="M62" s="44">
        <v>50.7</v>
      </c>
      <c r="N62" s="45">
        <f t="shared" si="1"/>
        <v>3.9525691699605304E-3</v>
      </c>
      <c r="O62" s="44">
        <v>145</v>
      </c>
      <c r="P62" s="44">
        <v>164</v>
      </c>
      <c r="Q62" s="44">
        <v>136</v>
      </c>
      <c r="R62" s="44">
        <v>279</v>
      </c>
      <c r="S62" s="44">
        <v>225</v>
      </c>
      <c r="T62" s="44">
        <v>159</v>
      </c>
      <c r="U62" s="44">
        <v>213</v>
      </c>
      <c r="V62" s="44">
        <v>251</v>
      </c>
      <c r="W62" s="44">
        <v>243</v>
      </c>
      <c r="X62" s="45">
        <f t="shared" si="2"/>
        <v>3.2388663967611336E-2</v>
      </c>
      <c r="Y62" s="44">
        <v>184</v>
      </c>
      <c r="Z62" s="44">
        <v>141</v>
      </c>
      <c r="AA62" s="44">
        <v>244</v>
      </c>
      <c r="AB62" s="44">
        <v>331</v>
      </c>
      <c r="AC62" s="44">
        <v>521</v>
      </c>
      <c r="AD62" s="44" t="s">
        <v>156</v>
      </c>
      <c r="AE62" s="44" t="s">
        <v>187</v>
      </c>
      <c r="AF62" s="44" t="s">
        <v>187</v>
      </c>
    </row>
    <row r="63" spans="1:32" x14ac:dyDescent="0.3">
      <c r="A63" s="33" t="s">
        <v>257</v>
      </c>
      <c r="B63" s="36" t="s">
        <v>181</v>
      </c>
      <c r="C63" s="36">
        <v>8.0000000000000004E-4</v>
      </c>
      <c r="D63" s="43" t="s">
        <v>156</v>
      </c>
      <c r="E63" s="43">
        <v>1.0000000000000001E-5</v>
      </c>
      <c r="F63" s="44" t="s">
        <v>253</v>
      </c>
      <c r="G63" s="44" t="s">
        <v>253</v>
      </c>
      <c r="H63" s="44" t="s">
        <v>253</v>
      </c>
      <c r="I63" s="45" t="str">
        <f t="shared" si="0"/>
        <v>&lt;DL</v>
      </c>
      <c r="J63" s="44" t="s">
        <v>253</v>
      </c>
      <c r="K63" s="44" t="s">
        <v>253</v>
      </c>
      <c r="L63" s="44" t="s">
        <v>253</v>
      </c>
      <c r="M63" s="44" t="s">
        <v>253</v>
      </c>
      <c r="N63" s="45" t="str">
        <f t="shared" si="1"/>
        <v>&lt;DL</v>
      </c>
      <c r="O63" s="44">
        <v>7.7000000000000001E-5</v>
      </c>
      <c r="P63" s="44">
        <v>1.03E-4</v>
      </c>
      <c r="Q63" s="44">
        <v>1.5999999999999999E-5</v>
      </c>
      <c r="R63" s="44" t="s">
        <v>253</v>
      </c>
      <c r="S63" s="44" t="s">
        <v>253</v>
      </c>
      <c r="T63" s="44" t="s">
        <v>253</v>
      </c>
      <c r="U63" s="44">
        <v>2.14E-4</v>
      </c>
      <c r="V63" s="44" t="s">
        <v>253</v>
      </c>
      <c r="W63" s="44" t="s">
        <v>253</v>
      </c>
      <c r="X63" s="45" t="str">
        <f t="shared" si="2"/>
        <v>&lt;DL</v>
      </c>
      <c r="Y63" s="44" t="s">
        <v>253</v>
      </c>
      <c r="Z63" s="44" t="s">
        <v>253</v>
      </c>
      <c r="AA63" s="44">
        <v>5.5999999999999999E-5</v>
      </c>
      <c r="AB63" s="44">
        <v>6.4999999999999994E-5</v>
      </c>
      <c r="AC63" s="44">
        <v>1.37E-4</v>
      </c>
      <c r="AD63" s="44" t="s">
        <v>156</v>
      </c>
      <c r="AE63" s="44" t="s">
        <v>253</v>
      </c>
      <c r="AF63" s="44" t="s">
        <v>253</v>
      </c>
    </row>
    <row r="64" spans="1:32" x14ac:dyDescent="0.3">
      <c r="A64" s="33" t="s">
        <v>258</v>
      </c>
      <c r="B64" s="36" t="s">
        <v>181</v>
      </c>
      <c r="C64" s="36" t="s">
        <v>156</v>
      </c>
      <c r="D64" s="36" t="s">
        <v>156</v>
      </c>
      <c r="E64" s="36">
        <v>1E-4</v>
      </c>
      <c r="F64" s="44" t="s">
        <v>221</v>
      </c>
      <c r="G64" s="44" t="s">
        <v>221</v>
      </c>
      <c r="H64" s="44" t="s">
        <v>221</v>
      </c>
      <c r="I64" s="45" t="str">
        <f t="shared" si="0"/>
        <v>&lt;DL</v>
      </c>
      <c r="J64" s="44" t="s">
        <v>221</v>
      </c>
      <c r="K64" s="44" t="s">
        <v>221</v>
      </c>
      <c r="L64" s="44" t="s">
        <v>221</v>
      </c>
      <c r="M64" s="44" t="s">
        <v>221</v>
      </c>
      <c r="N64" s="45" t="str">
        <f t="shared" si="1"/>
        <v>&lt;DL</v>
      </c>
      <c r="O64" s="44" t="s">
        <v>221</v>
      </c>
      <c r="P64" s="44" t="s">
        <v>221</v>
      </c>
      <c r="Q64" s="44" t="s">
        <v>221</v>
      </c>
      <c r="R64" s="44" t="s">
        <v>221</v>
      </c>
      <c r="S64" s="44" t="s">
        <v>221</v>
      </c>
      <c r="T64" s="44" t="s">
        <v>221</v>
      </c>
      <c r="U64" s="44" t="s">
        <v>221</v>
      </c>
      <c r="V64" s="44" t="s">
        <v>221</v>
      </c>
      <c r="W64" s="44" t="s">
        <v>221</v>
      </c>
      <c r="X64" s="45" t="str">
        <f t="shared" si="2"/>
        <v>&lt;DL</v>
      </c>
      <c r="Y64" s="44" t="s">
        <v>221</v>
      </c>
      <c r="Z64" s="44" t="s">
        <v>221</v>
      </c>
      <c r="AA64" s="44" t="s">
        <v>221</v>
      </c>
      <c r="AB64" s="48" t="s">
        <v>236</v>
      </c>
      <c r="AC64" s="48" t="s">
        <v>236</v>
      </c>
      <c r="AD64" s="44" t="s">
        <v>156</v>
      </c>
      <c r="AE64" s="44" t="s">
        <v>221</v>
      </c>
      <c r="AF64" s="44" t="s">
        <v>221</v>
      </c>
    </row>
    <row r="65" spans="1:32" x14ac:dyDescent="0.3">
      <c r="A65" s="33" t="s">
        <v>259</v>
      </c>
      <c r="B65" s="36" t="s">
        <v>181</v>
      </c>
      <c r="C65" s="36" t="s">
        <v>156</v>
      </c>
      <c r="D65" s="36" t="s">
        <v>156</v>
      </c>
      <c r="E65" s="36">
        <v>2.9999999999999997E-4</v>
      </c>
      <c r="F65" s="44" t="s">
        <v>262</v>
      </c>
      <c r="G65" s="44">
        <v>1.01E-3</v>
      </c>
      <c r="H65" s="44">
        <v>3.6000000000000002E-4</v>
      </c>
      <c r="I65" s="45">
        <f t="shared" si="0"/>
        <v>0.94890510948905094</v>
      </c>
      <c r="J65" s="44">
        <v>8.3000000000000001E-4</v>
      </c>
      <c r="K65" s="44">
        <v>8.4000000000000003E-4</v>
      </c>
      <c r="L65" s="44" t="s">
        <v>219</v>
      </c>
      <c r="M65" s="44">
        <v>1.6999999999999999E-3</v>
      </c>
      <c r="N65" s="45" t="str">
        <f t="shared" si="1"/>
        <v>&lt;DL</v>
      </c>
      <c r="O65" s="44" t="s">
        <v>262</v>
      </c>
      <c r="P65" s="48" t="s">
        <v>383</v>
      </c>
      <c r="Q65" s="44">
        <v>1.35E-2</v>
      </c>
      <c r="R65" s="48" t="s">
        <v>384</v>
      </c>
      <c r="S65" s="44" t="s">
        <v>262</v>
      </c>
      <c r="T65" s="44">
        <v>1.54E-2</v>
      </c>
      <c r="U65" s="48" t="s">
        <v>260</v>
      </c>
      <c r="V65" s="48" t="s">
        <v>403</v>
      </c>
      <c r="W65" s="48" t="s">
        <v>403</v>
      </c>
      <c r="X65" s="45" t="str">
        <f t="shared" si="2"/>
        <v>&lt;DL</v>
      </c>
      <c r="Y65" s="44">
        <v>3.49E-3</v>
      </c>
      <c r="Z65" s="44">
        <v>4.2700000000000004E-3</v>
      </c>
      <c r="AA65" s="48" t="s">
        <v>260</v>
      </c>
      <c r="AB65" s="48" t="s">
        <v>261</v>
      </c>
      <c r="AC65" s="48" t="s">
        <v>261</v>
      </c>
      <c r="AD65" s="44" t="s">
        <v>156</v>
      </c>
      <c r="AE65" s="44" t="s">
        <v>262</v>
      </c>
      <c r="AF65" s="44" t="s">
        <v>262</v>
      </c>
    </row>
    <row r="66" spans="1:32" x14ac:dyDescent="0.3">
      <c r="A66" s="33" t="s">
        <v>263</v>
      </c>
      <c r="B66" s="36" t="s">
        <v>181</v>
      </c>
      <c r="C66" s="36">
        <v>1.4999999999999999E-2</v>
      </c>
      <c r="D66" s="36" t="s">
        <v>156</v>
      </c>
      <c r="E66" s="36">
        <v>1.0000000000000001E-5</v>
      </c>
      <c r="F66" s="44">
        <v>6.1700000000000004E-4</v>
      </c>
      <c r="G66" s="44">
        <v>6.4599999999999998E-4</v>
      </c>
      <c r="H66" s="44">
        <v>6.5899999999999997E-4</v>
      </c>
      <c r="I66" s="45">
        <f t="shared" si="0"/>
        <v>1.9923371647509566E-2</v>
      </c>
      <c r="J66" s="44">
        <v>7.5799999999999999E-4</v>
      </c>
      <c r="K66" s="44">
        <v>6.7100000000000005E-4</v>
      </c>
      <c r="L66" s="44">
        <v>9.6000000000000002E-5</v>
      </c>
      <c r="M66" s="44">
        <v>8.3999999999999995E-5</v>
      </c>
      <c r="N66" s="45">
        <f t="shared" si="1"/>
        <v>0.13333333333333341</v>
      </c>
      <c r="O66" s="44">
        <v>4.5500000000000002E-3</v>
      </c>
      <c r="P66" s="44">
        <v>4.7200000000000002E-3</v>
      </c>
      <c r="Q66" s="44">
        <v>2.0799999999999998E-3</v>
      </c>
      <c r="R66" s="44">
        <v>1.2999999999999999E-5</v>
      </c>
      <c r="S66" s="44" t="s">
        <v>253</v>
      </c>
      <c r="T66" s="44">
        <v>2.9499999999999999E-3</v>
      </c>
      <c r="U66" s="44">
        <v>1.0200000000000001E-3</v>
      </c>
      <c r="V66" s="44">
        <v>1.5900000000000001E-3</v>
      </c>
      <c r="W66" s="44">
        <v>1.6199999999999999E-3</v>
      </c>
      <c r="X66" s="45">
        <f t="shared" si="2"/>
        <v>1.8691588785046641E-2</v>
      </c>
      <c r="Y66" s="44">
        <v>2.4299999999999999E-3</v>
      </c>
      <c r="Z66" s="44">
        <v>1.6100000000000001E-3</v>
      </c>
      <c r="AA66" s="44">
        <v>3.2799999999999999E-3</v>
      </c>
      <c r="AB66" s="44">
        <v>4.0499999999999998E-3</v>
      </c>
      <c r="AC66" s="44">
        <v>3.8E-3</v>
      </c>
      <c r="AD66" s="44">
        <v>1.6800000000000001E-3</v>
      </c>
      <c r="AE66" s="44" t="s">
        <v>253</v>
      </c>
      <c r="AF66" s="44" t="s">
        <v>253</v>
      </c>
    </row>
    <row r="67" spans="1:32" x14ac:dyDescent="0.3">
      <c r="A67" s="33" t="s">
        <v>264</v>
      </c>
      <c r="B67" s="36" t="s">
        <v>181</v>
      </c>
      <c r="C67" s="36" t="s">
        <v>156</v>
      </c>
      <c r="D67" s="36" t="s">
        <v>156</v>
      </c>
      <c r="E67" s="36">
        <v>5.0000000000000001E-4</v>
      </c>
      <c r="F67" s="44" t="s">
        <v>238</v>
      </c>
      <c r="G67" s="44" t="s">
        <v>238</v>
      </c>
      <c r="H67" s="44" t="s">
        <v>238</v>
      </c>
      <c r="I67" s="45" t="str">
        <f t="shared" si="0"/>
        <v>&lt;DL</v>
      </c>
      <c r="J67" s="44" t="s">
        <v>238</v>
      </c>
      <c r="K67" s="44" t="s">
        <v>238</v>
      </c>
      <c r="L67" s="44" t="s">
        <v>238</v>
      </c>
      <c r="M67" s="44" t="s">
        <v>238</v>
      </c>
      <c r="N67" s="45" t="str">
        <f t="shared" si="1"/>
        <v>&lt;DL</v>
      </c>
      <c r="O67" s="44" t="s">
        <v>238</v>
      </c>
      <c r="P67" s="44" t="s">
        <v>238</v>
      </c>
      <c r="Q67" s="44">
        <v>1.2600000000000001E-3</v>
      </c>
      <c r="R67" s="44" t="s">
        <v>238</v>
      </c>
      <c r="S67" s="44" t="s">
        <v>238</v>
      </c>
      <c r="T67" s="44">
        <v>2.5300000000000001E-3</v>
      </c>
      <c r="U67" s="44" t="s">
        <v>238</v>
      </c>
      <c r="V67" s="44">
        <v>1.75E-3</v>
      </c>
      <c r="W67" s="44">
        <v>1.6999999999999999E-3</v>
      </c>
      <c r="X67" s="45" t="str">
        <f t="shared" si="2"/>
        <v>&lt;2xDL</v>
      </c>
      <c r="Y67" s="44">
        <v>8.1999999999999998E-4</v>
      </c>
      <c r="Z67" s="44">
        <v>1.1100000000000001E-3</v>
      </c>
      <c r="AA67" s="44" t="s">
        <v>238</v>
      </c>
      <c r="AB67" s="48" t="s">
        <v>210</v>
      </c>
      <c r="AC67" s="48" t="s">
        <v>210</v>
      </c>
      <c r="AD67" s="44" t="s">
        <v>156</v>
      </c>
      <c r="AE67" s="44" t="s">
        <v>238</v>
      </c>
      <c r="AF67" s="44" t="s">
        <v>238</v>
      </c>
    </row>
    <row r="68" spans="1:32" x14ac:dyDescent="0.3">
      <c r="A68" s="33" t="s">
        <v>265</v>
      </c>
      <c r="B68" s="36" t="s">
        <v>181</v>
      </c>
      <c r="C68" s="36">
        <v>0.03</v>
      </c>
      <c r="D68" s="36">
        <v>0.3</v>
      </c>
      <c r="E68" s="36">
        <v>3.0000000000000001E-3</v>
      </c>
      <c r="F68" s="44" t="s">
        <v>219</v>
      </c>
      <c r="G68" s="44" t="s">
        <v>219</v>
      </c>
      <c r="H68" s="44" t="s">
        <v>219</v>
      </c>
      <c r="I68" s="45" t="str">
        <f t="shared" si="0"/>
        <v>&lt;DL</v>
      </c>
      <c r="J68" s="44">
        <v>3.0999999999999999E-3</v>
      </c>
      <c r="K68" s="44" t="s">
        <v>219</v>
      </c>
      <c r="L68" s="44" t="s">
        <v>219</v>
      </c>
      <c r="M68" s="44" t="s">
        <v>219</v>
      </c>
      <c r="N68" s="45" t="str">
        <f t="shared" si="1"/>
        <v>&lt;DL</v>
      </c>
      <c r="O68" s="44">
        <v>0.60699999999999998</v>
      </c>
      <c r="P68" s="44">
        <v>0.95799999999999996</v>
      </c>
      <c r="Q68" s="44">
        <v>9.8699999999999996E-2</v>
      </c>
      <c r="R68" s="44">
        <v>3.93</v>
      </c>
      <c r="S68" s="44">
        <v>2.2799999999999998</v>
      </c>
      <c r="T68" s="44">
        <v>6.4999999999999997E-3</v>
      </c>
      <c r="U68" s="44">
        <v>3.6600000000000001E-2</v>
      </c>
      <c r="V68" s="44">
        <v>7.1000000000000004E-3</v>
      </c>
      <c r="W68" s="44">
        <v>7.6E-3</v>
      </c>
      <c r="X68" s="45" t="str">
        <f t="shared" si="2"/>
        <v>&lt;2xDL</v>
      </c>
      <c r="Y68" s="44">
        <v>4.1999999999999997E-3</v>
      </c>
      <c r="Z68" s="44">
        <v>5.4999999999999997E-3</v>
      </c>
      <c r="AA68" s="44">
        <v>0.21299999999999999</v>
      </c>
      <c r="AB68" s="44">
        <v>0.42599999999999999</v>
      </c>
      <c r="AC68" s="44">
        <v>0.623</v>
      </c>
      <c r="AD68" s="44" t="s">
        <v>234</v>
      </c>
      <c r="AE68" s="44" t="s">
        <v>219</v>
      </c>
      <c r="AF68" s="44" t="s">
        <v>219</v>
      </c>
    </row>
    <row r="69" spans="1:32" x14ac:dyDescent="0.3">
      <c r="A69" s="33" t="s">
        <v>266</v>
      </c>
      <c r="B69" s="36" t="s">
        <v>156</v>
      </c>
      <c r="C69" s="36" t="s">
        <v>156</v>
      </c>
      <c r="D69" s="43" t="s">
        <v>156</v>
      </c>
      <c r="E69" s="43" t="s">
        <v>156</v>
      </c>
      <c r="F69" s="44" t="s">
        <v>268</v>
      </c>
      <c r="G69" s="44" t="s">
        <v>268</v>
      </c>
      <c r="H69" s="44" t="s">
        <v>268</v>
      </c>
      <c r="I69" s="44" t="s">
        <v>156</v>
      </c>
      <c r="J69" s="44" t="s">
        <v>268</v>
      </c>
      <c r="K69" s="44" t="s">
        <v>268</v>
      </c>
      <c r="L69" s="44" t="s">
        <v>268</v>
      </c>
      <c r="M69" s="44" t="s">
        <v>268</v>
      </c>
      <c r="N69" s="44" t="s">
        <v>156</v>
      </c>
      <c r="O69" s="44" t="s">
        <v>268</v>
      </c>
      <c r="P69" s="44" t="s">
        <v>268</v>
      </c>
      <c r="Q69" s="44" t="s">
        <v>268</v>
      </c>
      <c r="R69" s="44" t="s">
        <v>268</v>
      </c>
      <c r="S69" s="44" t="s">
        <v>268</v>
      </c>
      <c r="T69" s="44" t="s">
        <v>268</v>
      </c>
      <c r="U69" s="44" t="s">
        <v>268</v>
      </c>
      <c r="V69" s="44" t="s">
        <v>268</v>
      </c>
      <c r="W69" s="44" t="s">
        <v>268</v>
      </c>
      <c r="X69" s="44" t="s">
        <v>156</v>
      </c>
      <c r="Y69" s="44" t="s">
        <v>268</v>
      </c>
      <c r="Z69" s="44" t="s">
        <v>268</v>
      </c>
      <c r="AA69" s="44" t="s">
        <v>268</v>
      </c>
      <c r="AB69" s="44" t="s">
        <v>268</v>
      </c>
      <c r="AC69" s="44" t="s">
        <v>268</v>
      </c>
      <c r="AD69" s="44" t="s">
        <v>156</v>
      </c>
      <c r="AE69" s="44" t="s">
        <v>268</v>
      </c>
      <c r="AF69" s="44" t="s">
        <v>267</v>
      </c>
    </row>
    <row r="70" spans="1:32" x14ac:dyDescent="0.3">
      <c r="A70" s="33" t="s">
        <v>269</v>
      </c>
      <c r="B70" s="36" t="s">
        <v>181</v>
      </c>
      <c r="C70" s="36">
        <v>0.1</v>
      </c>
      <c r="D70" s="43" t="s">
        <v>156</v>
      </c>
      <c r="E70" s="43">
        <v>1E-3</v>
      </c>
      <c r="F70" s="44">
        <v>6.6E-3</v>
      </c>
      <c r="G70" s="44">
        <v>7.0000000000000001E-3</v>
      </c>
      <c r="H70" s="44">
        <v>6.4000000000000003E-3</v>
      </c>
      <c r="I70" s="45">
        <f t="shared" si="0"/>
        <v>8.9552238805970116E-2</v>
      </c>
      <c r="J70" s="44">
        <v>5.7000000000000002E-3</v>
      </c>
      <c r="K70" s="44">
        <v>1.7999999999999999E-2</v>
      </c>
      <c r="L70" s="44">
        <v>5.4999999999999997E-3</v>
      </c>
      <c r="M70" s="44">
        <v>5.1000000000000004E-3</v>
      </c>
      <c r="N70" s="45">
        <f t="shared" si="1"/>
        <v>7.5471698113207419E-2</v>
      </c>
      <c r="O70" s="44" t="s">
        <v>210</v>
      </c>
      <c r="P70" s="44">
        <v>1.4E-3</v>
      </c>
      <c r="Q70" s="44">
        <v>1.9E-3</v>
      </c>
      <c r="R70" s="44">
        <v>0.23400000000000001</v>
      </c>
      <c r="S70" s="44">
        <v>0.105</v>
      </c>
      <c r="T70" s="44">
        <v>1.24E-2</v>
      </c>
      <c r="U70" s="44">
        <v>4.7999999999999996E-3</v>
      </c>
      <c r="V70" s="44">
        <v>7.7000000000000002E-3</v>
      </c>
      <c r="W70" s="44">
        <v>7.9000000000000008E-3</v>
      </c>
      <c r="X70" s="45">
        <f t="shared" si="2"/>
        <v>2.5641025641025706E-2</v>
      </c>
      <c r="Y70" s="44">
        <v>1.3299999999999999E-2</v>
      </c>
      <c r="Z70" s="44">
        <v>9.9000000000000008E-3</v>
      </c>
      <c r="AA70" s="44">
        <v>2.5000000000000001E-3</v>
      </c>
      <c r="AB70" s="48" t="s">
        <v>211</v>
      </c>
      <c r="AC70" s="48" t="s">
        <v>211</v>
      </c>
      <c r="AD70" s="44" t="s">
        <v>156</v>
      </c>
      <c r="AE70" s="44" t="s">
        <v>210</v>
      </c>
      <c r="AF70" s="44" t="s">
        <v>156</v>
      </c>
    </row>
    <row r="71" spans="1:32" x14ac:dyDescent="0.3">
      <c r="A71" s="33" t="s">
        <v>270</v>
      </c>
      <c r="B71" s="36" t="s">
        <v>181</v>
      </c>
      <c r="C71" s="36" t="s">
        <v>156</v>
      </c>
      <c r="D71" s="43" t="s">
        <v>156</v>
      </c>
      <c r="E71" s="43">
        <v>1E-4</v>
      </c>
      <c r="F71" s="44" t="s">
        <v>221</v>
      </c>
      <c r="G71" s="44" t="s">
        <v>221</v>
      </c>
      <c r="H71" s="44" t="s">
        <v>221</v>
      </c>
      <c r="I71" s="45" t="str">
        <f t="shared" si="0"/>
        <v>&lt;DL</v>
      </c>
      <c r="J71" s="44">
        <v>3.6999999999999999E-4</v>
      </c>
      <c r="K71" s="44">
        <v>3.4000000000000002E-4</v>
      </c>
      <c r="L71" s="44">
        <v>8.8000000000000003E-4</v>
      </c>
      <c r="M71" s="44">
        <v>8.8999999999999995E-4</v>
      </c>
      <c r="N71" s="45">
        <f t="shared" si="1"/>
        <v>1.1299435028248496E-2</v>
      </c>
      <c r="O71" s="44">
        <v>9.2200000000000008E-3</v>
      </c>
      <c r="P71" s="44">
        <v>1.6500000000000001E-2</v>
      </c>
      <c r="Q71" s="44">
        <v>4.1200000000000004E-3</v>
      </c>
      <c r="R71" s="44">
        <v>1.2999999999999999E-4</v>
      </c>
      <c r="S71" s="44">
        <v>1.6000000000000001E-4</v>
      </c>
      <c r="T71" s="44">
        <v>1.89E-3</v>
      </c>
      <c r="U71" s="44">
        <v>3.5799999999999998E-2</v>
      </c>
      <c r="V71" s="44">
        <v>4.0000000000000002E-4</v>
      </c>
      <c r="W71" s="44">
        <v>4.0999999999999999E-4</v>
      </c>
      <c r="X71" s="45" t="str">
        <f t="shared" si="2"/>
        <v>&lt;2xDL</v>
      </c>
      <c r="Y71" s="44">
        <v>1.1800000000000001E-3</v>
      </c>
      <c r="Z71" s="44">
        <v>1.25E-3</v>
      </c>
      <c r="AA71" s="44">
        <v>2.8600000000000001E-3</v>
      </c>
      <c r="AB71" s="44">
        <v>2.2899999999999999E-3</v>
      </c>
      <c r="AC71" s="44">
        <v>6.6E-4</v>
      </c>
      <c r="AD71" s="44" t="s">
        <v>156</v>
      </c>
      <c r="AE71" s="44" t="s">
        <v>221</v>
      </c>
      <c r="AF71" s="44" t="s">
        <v>156</v>
      </c>
    </row>
    <row r="72" spans="1:32" x14ac:dyDescent="0.3">
      <c r="A72" s="33" t="s">
        <v>271</v>
      </c>
      <c r="B72" s="36" t="s">
        <v>181</v>
      </c>
      <c r="C72" s="36">
        <v>5.0000000000000001E-3</v>
      </c>
      <c r="D72" s="36">
        <v>0.15</v>
      </c>
      <c r="E72" s="36">
        <v>1E-4</v>
      </c>
      <c r="F72" s="44">
        <v>2.7999999999999998E-4</v>
      </c>
      <c r="G72" s="44">
        <v>2.7E-4</v>
      </c>
      <c r="H72" s="44">
        <v>2.7E-4</v>
      </c>
      <c r="I72" s="45" t="str">
        <f t="shared" si="0"/>
        <v>&lt;2xDL</v>
      </c>
      <c r="J72" s="44">
        <v>1.8699999999999999E-3</v>
      </c>
      <c r="K72" s="44">
        <v>1.66E-3</v>
      </c>
      <c r="L72" s="44">
        <v>5.11E-3</v>
      </c>
      <c r="M72" s="44">
        <v>4.64E-3</v>
      </c>
      <c r="N72" s="45">
        <f t="shared" si="1"/>
        <v>9.6410256410256398E-2</v>
      </c>
      <c r="O72" s="44">
        <v>1.1299999999999999E-2</v>
      </c>
      <c r="P72" s="44">
        <v>7.2800000000000004E-2</v>
      </c>
      <c r="Q72" s="44">
        <v>3.8399999999999997E-2</v>
      </c>
      <c r="R72" s="44">
        <v>6.4999999999999997E-4</v>
      </c>
      <c r="S72" s="44">
        <v>5.4000000000000001E-4</v>
      </c>
      <c r="T72" s="44">
        <v>2.6800000000000001E-3</v>
      </c>
      <c r="U72" s="44">
        <v>7.2300000000000003E-2</v>
      </c>
      <c r="V72" s="44">
        <v>3.5999999999999997E-2</v>
      </c>
      <c r="W72" s="44">
        <v>3.5000000000000003E-2</v>
      </c>
      <c r="X72" s="45">
        <f t="shared" si="2"/>
        <v>2.8169014084506869E-2</v>
      </c>
      <c r="Y72" s="44">
        <v>1.2699999999999999E-2</v>
      </c>
      <c r="Z72" s="44">
        <v>6.7400000000000003E-3</v>
      </c>
      <c r="AA72" s="44">
        <v>8.09E-3</v>
      </c>
      <c r="AB72" s="44">
        <v>9.4199999999999996E-3</v>
      </c>
      <c r="AC72" s="44">
        <v>1.2999999999999999E-2</v>
      </c>
      <c r="AD72" s="44" t="s">
        <v>156</v>
      </c>
      <c r="AE72" s="44" t="s">
        <v>221</v>
      </c>
      <c r="AF72" s="44" t="s">
        <v>156</v>
      </c>
    </row>
    <row r="73" spans="1:32" x14ac:dyDescent="0.3">
      <c r="A73" s="33" t="s">
        <v>272</v>
      </c>
      <c r="B73" s="36" t="s">
        <v>181</v>
      </c>
      <c r="C73" s="36" t="s">
        <v>156</v>
      </c>
      <c r="D73" s="43" t="s">
        <v>156</v>
      </c>
      <c r="E73" s="43">
        <v>5.0000000000000002E-5</v>
      </c>
      <c r="F73" s="44">
        <v>7.0800000000000002E-2</v>
      </c>
      <c r="G73" s="44">
        <v>7.0400000000000004E-2</v>
      </c>
      <c r="H73" s="44">
        <v>7.0800000000000002E-2</v>
      </c>
      <c r="I73" s="45">
        <f t="shared" si="0"/>
        <v>5.6657223796033659E-3</v>
      </c>
      <c r="J73" s="44">
        <v>6.93E-2</v>
      </c>
      <c r="K73" s="44">
        <v>6.6299999999999998E-2</v>
      </c>
      <c r="L73" s="44">
        <v>3.8600000000000002E-2</v>
      </c>
      <c r="M73" s="44">
        <v>3.8699999999999998E-2</v>
      </c>
      <c r="N73" s="45">
        <f t="shared" si="1"/>
        <v>2.5873221216040341E-3</v>
      </c>
      <c r="O73" s="44">
        <v>1.4E-2</v>
      </c>
      <c r="P73" s="44">
        <v>1.5299999999999999E-2</v>
      </c>
      <c r="Q73" s="44">
        <v>1.9599999999999999E-2</v>
      </c>
      <c r="R73" s="44">
        <v>1.49E-2</v>
      </c>
      <c r="S73" s="44">
        <v>2.2700000000000001E-2</v>
      </c>
      <c r="T73" s="44">
        <v>3.8199999999999998E-2</v>
      </c>
      <c r="U73" s="44">
        <v>8.2699999999999996E-3</v>
      </c>
      <c r="V73" s="44">
        <v>6.59E-2</v>
      </c>
      <c r="W73" s="44">
        <v>6.4600000000000005E-2</v>
      </c>
      <c r="X73" s="45">
        <f t="shared" si="2"/>
        <v>1.992337164750951E-2</v>
      </c>
      <c r="Y73" s="44">
        <v>5.2400000000000002E-2</v>
      </c>
      <c r="Z73" s="44">
        <v>5.2999999999999999E-2</v>
      </c>
      <c r="AA73" s="44">
        <v>2.12E-2</v>
      </c>
      <c r="AB73" s="44">
        <v>1.9300000000000001E-2</v>
      </c>
      <c r="AC73" s="44">
        <v>1.0699999999999999E-2</v>
      </c>
      <c r="AD73" s="44" t="s">
        <v>156</v>
      </c>
      <c r="AE73" s="44" t="s">
        <v>224</v>
      </c>
      <c r="AF73" s="44" t="s">
        <v>156</v>
      </c>
    </row>
    <row r="74" spans="1:32" x14ac:dyDescent="0.3">
      <c r="A74" s="33" t="s">
        <v>273</v>
      </c>
      <c r="B74" s="36" t="s">
        <v>181</v>
      </c>
      <c r="C74" s="36" t="s">
        <v>156</v>
      </c>
      <c r="D74" s="36" t="s">
        <v>156</v>
      </c>
      <c r="E74" s="36">
        <v>2.0000000000000002E-5</v>
      </c>
      <c r="F74" s="44" t="s">
        <v>226</v>
      </c>
      <c r="G74" s="44" t="s">
        <v>226</v>
      </c>
      <c r="H74" s="44" t="s">
        <v>226</v>
      </c>
      <c r="I74" s="45" t="str">
        <f t="shared" si="0"/>
        <v>&lt;DL</v>
      </c>
      <c r="J74" s="44" t="s">
        <v>226</v>
      </c>
      <c r="K74" s="44" t="s">
        <v>226</v>
      </c>
      <c r="L74" s="44" t="s">
        <v>226</v>
      </c>
      <c r="M74" s="44" t="s">
        <v>226</v>
      </c>
      <c r="N74" s="45" t="str">
        <f t="shared" si="1"/>
        <v>&lt;DL</v>
      </c>
      <c r="O74" s="44" t="s">
        <v>226</v>
      </c>
      <c r="P74" s="44" t="s">
        <v>226</v>
      </c>
      <c r="Q74" s="44" t="s">
        <v>226</v>
      </c>
      <c r="R74" s="44">
        <v>5.3999999999999998E-5</v>
      </c>
      <c r="S74" s="44">
        <v>3.1000000000000001E-5</v>
      </c>
      <c r="T74" s="44" t="s">
        <v>226</v>
      </c>
      <c r="U74" s="44" t="s">
        <v>226</v>
      </c>
      <c r="V74" s="44" t="s">
        <v>226</v>
      </c>
      <c r="W74" s="44" t="s">
        <v>226</v>
      </c>
      <c r="X74" s="45" t="str">
        <f t="shared" si="2"/>
        <v>&lt;DL</v>
      </c>
      <c r="Y74" s="44" t="s">
        <v>226</v>
      </c>
      <c r="Z74" s="44" t="s">
        <v>226</v>
      </c>
      <c r="AA74" s="44" t="s">
        <v>226</v>
      </c>
      <c r="AB74" s="48" t="s">
        <v>227</v>
      </c>
      <c r="AC74" s="48" t="s">
        <v>227</v>
      </c>
      <c r="AD74" s="44" t="s">
        <v>156</v>
      </c>
      <c r="AE74" s="44" t="s">
        <v>226</v>
      </c>
      <c r="AF74" s="44" t="s">
        <v>156</v>
      </c>
    </row>
    <row r="75" spans="1:32" x14ac:dyDescent="0.3">
      <c r="A75" s="33" t="s">
        <v>274</v>
      </c>
      <c r="B75" s="36" t="s">
        <v>181</v>
      </c>
      <c r="C75" s="36" t="s">
        <v>156</v>
      </c>
      <c r="D75" s="36" t="s">
        <v>156</v>
      </c>
      <c r="E75" s="36">
        <v>5.0000000000000002E-5</v>
      </c>
      <c r="F75" s="44" t="s">
        <v>224</v>
      </c>
      <c r="G75" s="44" t="s">
        <v>224</v>
      </c>
      <c r="H75" s="44" t="s">
        <v>224</v>
      </c>
      <c r="I75" s="45" t="str">
        <f t="shared" si="0"/>
        <v>&lt;DL</v>
      </c>
      <c r="J75" s="44" t="s">
        <v>224</v>
      </c>
      <c r="K75" s="44" t="s">
        <v>224</v>
      </c>
      <c r="L75" s="44" t="s">
        <v>224</v>
      </c>
      <c r="M75" s="44" t="s">
        <v>224</v>
      </c>
      <c r="N75" s="45" t="str">
        <f t="shared" si="1"/>
        <v>&lt;DL</v>
      </c>
      <c r="O75" s="44" t="s">
        <v>224</v>
      </c>
      <c r="P75" s="44" t="s">
        <v>224</v>
      </c>
      <c r="Q75" s="44" t="s">
        <v>224</v>
      </c>
      <c r="R75" s="44" t="s">
        <v>224</v>
      </c>
      <c r="S75" s="44" t="s">
        <v>224</v>
      </c>
      <c r="T75" s="44" t="s">
        <v>224</v>
      </c>
      <c r="U75" s="44" t="s">
        <v>224</v>
      </c>
      <c r="V75" s="44" t="s">
        <v>224</v>
      </c>
      <c r="W75" s="44" t="s">
        <v>224</v>
      </c>
      <c r="X75" s="45" t="str">
        <f t="shared" si="2"/>
        <v>&lt;DL</v>
      </c>
      <c r="Y75" s="44" t="s">
        <v>224</v>
      </c>
      <c r="Z75" s="44" t="s">
        <v>224</v>
      </c>
      <c r="AA75" s="44" t="s">
        <v>224</v>
      </c>
      <c r="AB75" s="48" t="s">
        <v>221</v>
      </c>
      <c r="AC75" s="48" t="s">
        <v>221</v>
      </c>
      <c r="AD75" s="44" t="s">
        <v>156</v>
      </c>
      <c r="AE75" s="44" t="s">
        <v>224</v>
      </c>
      <c r="AF75" s="44" t="s">
        <v>156</v>
      </c>
    </row>
    <row r="76" spans="1:32" x14ac:dyDescent="0.3">
      <c r="A76" s="33" t="s">
        <v>275</v>
      </c>
      <c r="B76" s="36" t="s">
        <v>181</v>
      </c>
      <c r="C76" s="36" t="s">
        <v>156</v>
      </c>
      <c r="D76" s="36" t="s">
        <v>156</v>
      </c>
      <c r="E76" s="36">
        <v>0.01</v>
      </c>
      <c r="F76" s="44" t="s">
        <v>207</v>
      </c>
      <c r="G76" s="44" t="s">
        <v>207</v>
      </c>
      <c r="H76" s="44" t="s">
        <v>207</v>
      </c>
      <c r="I76" s="45" t="str">
        <f t="shared" si="0"/>
        <v>&lt;DL</v>
      </c>
      <c r="J76" s="44" t="s">
        <v>207</v>
      </c>
      <c r="K76" s="44" t="s">
        <v>207</v>
      </c>
      <c r="L76" s="44" t="s">
        <v>207</v>
      </c>
      <c r="M76" s="44" t="s">
        <v>207</v>
      </c>
      <c r="N76" s="45" t="str">
        <f t="shared" si="1"/>
        <v>&lt;DL</v>
      </c>
      <c r="O76" s="44" t="s">
        <v>207</v>
      </c>
      <c r="P76" s="44" t="s">
        <v>207</v>
      </c>
      <c r="Q76" s="44">
        <v>2.8000000000000001E-2</v>
      </c>
      <c r="R76" s="44" t="s">
        <v>207</v>
      </c>
      <c r="S76" s="44" t="s">
        <v>207</v>
      </c>
      <c r="T76" s="44">
        <v>1.7999999999999999E-2</v>
      </c>
      <c r="U76" s="44">
        <v>6.9000000000000006E-2</v>
      </c>
      <c r="V76" s="44">
        <v>6.0999999999999999E-2</v>
      </c>
      <c r="W76" s="44">
        <v>6.0999999999999999E-2</v>
      </c>
      <c r="X76" s="45">
        <f t="shared" si="2"/>
        <v>0</v>
      </c>
      <c r="Y76" s="44">
        <v>2.8000000000000001E-2</v>
      </c>
      <c r="Z76" s="44">
        <v>2.1999999999999999E-2</v>
      </c>
      <c r="AA76" s="44" t="s">
        <v>207</v>
      </c>
      <c r="AB76" s="48" t="s">
        <v>205</v>
      </c>
      <c r="AC76" s="48" t="s">
        <v>205</v>
      </c>
      <c r="AD76" s="44" t="s">
        <v>156</v>
      </c>
      <c r="AE76" s="44" t="s">
        <v>207</v>
      </c>
      <c r="AF76" s="44" t="s">
        <v>156</v>
      </c>
    </row>
    <row r="77" spans="1:32" x14ac:dyDescent="0.3">
      <c r="A77" s="49" t="s">
        <v>333</v>
      </c>
      <c r="B77" s="36" t="s">
        <v>181</v>
      </c>
      <c r="C77" s="36">
        <v>9.0000000000000006E-5</v>
      </c>
      <c r="D77" s="43" t="s">
        <v>156</v>
      </c>
      <c r="E77" s="43">
        <v>5.0000000000000004E-6</v>
      </c>
      <c r="F77" s="44">
        <v>1.4100000000000001E-5</v>
      </c>
      <c r="G77" s="44">
        <v>1.2999999999999999E-5</v>
      </c>
      <c r="H77" s="44">
        <v>1.24E-5</v>
      </c>
      <c r="I77" s="45" t="str">
        <f t="shared" ref="I77:I107" si="7">IFERROR(IF(MAX(G77:H77)&lt;(5*$E77),IF(ABS(G77-H77)&lt;(2*$E77),"&lt;2xDL",IFERROR(ABS(G77-H77)/AVERAGE(G77,H77),"&lt;DL")),IFERROR(ABS(G77-H77)/AVERAGE(G77,H77),"&lt;DL")),"&lt;DL")</f>
        <v>&lt;2xDL</v>
      </c>
      <c r="J77" s="44">
        <v>1.8199999999999999E-5</v>
      </c>
      <c r="K77" s="44">
        <v>8.6000000000000007E-6</v>
      </c>
      <c r="L77" s="44">
        <v>1.33E-5</v>
      </c>
      <c r="M77" s="44">
        <v>8.8999999999999995E-6</v>
      </c>
      <c r="N77" s="45" t="str">
        <f t="shared" ref="N77:N107" si="8">IFERROR(IF(MAX(L77:M77)&lt;(5*$E77),IF(ABS(L77-M77)&lt;(2*$E77),"&lt;2xDL",IFERROR(ABS(L77-M77)/AVERAGE(L77,M77),"&lt;DL")),IFERROR(ABS(L77-M77)/AVERAGE(L77,M77),"&lt;DL")),"&lt;DL")</f>
        <v>&lt;2xDL</v>
      </c>
      <c r="O77" s="44">
        <v>5.5000000000000003E-4</v>
      </c>
      <c r="P77" s="44">
        <v>7.9699999999999997E-4</v>
      </c>
      <c r="Q77" s="44">
        <v>1.12E-4</v>
      </c>
      <c r="R77" s="44">
        <v>1.2200000000000001E-2</v>
      </c>
      <c r="S77" s="44">
        <v>5.0800000000000003E-3</v>
      </c>
      <c r="T77" s="44">
        <v>8.3000000000000002E-6</v>
      </c>
      <c r="U77" s="44">
        <v>4.2299999999999998E-4</v>
      </c>
      <c r="V77" s="44">
        <v>2.3900000000000001E-4</v>
      </c>
      <c r="W77" s="44">
        <v>2.52E-4</v>
      </c>
      <c r="X77" s="45">
        <f t="shared" ref="X77:X107" si="9">IFERROR(IF(MAX(V77:W77)&lt;(5*$E77),IF(ABS(V77-W77)&lt;(2*$E77),"&lt;2xDL",IFERROR(ABS(V77-W77)/AVERAGE(V77,W77),"&lt;DL")),IFERROR(ABS(V77-W77)/AVERAGE(V77,W77),"&lt;DL")),"&lt;DL")</f>
        <v>5.295315682281055E-2</v>
      </c>
      <c r="Y77" s="44">
        <v>3.43E-5</v>
      </c>
      <c r="Z77" s="44">
        <v>2.8099999999999999E-5</v>
      </c>
      <c r="AA77" s="44">
        <v>1.97E-3</v>
      </c>
      <c r="AB77" s="44">
        <v>3.15E-3</v>
      </c>
      <c r="AC77" s="44">
        <v>5.8100000000000001E-3</v>
      </c>
      <c r="AD77" s="44" t="s">
        <v>156</v>
      </c>
      <c r="AE77" s="44" t="s">
        <v>230</v>
      </c>
      <c r="AF77" s="44" t="s">
        <v>156</v>
      </c>
    </row>
    <row r="78" spans="1:32" x14ac:dyDescent="0.3">
      <c r="A78" s="50" t="s">
        <v>276</v>
      </c>
      <c r="B78" s="51" t="s">
        <v>181</v>
      </c>
      <c r="C78" s="51" t="s">
        <v>232</v>
      </c>
      <c r="D78" s="52" t="s">
        <v>156</v>
      </c>
      <c r="E78" s="53" t="s">
        <v>156</v>
      </c>
      <c r="F78" s="54">
        <f t="shared" ref="F78:AE78" si="10">IF(F$13&lt;17,0.00004,(IF(F$13&gt;280,0.00037,((10^(0.83*(LOG(F$13))-2.46))/1000))))</f>
        <v>1.5848931924611131E-4</v>
      </c>
      <c r="G78" s="54">
        <f t="shared" si="10"/>
        <v>1.6111580388926294E-4</v>
      </c>
      <c r="H78" s="54">
        <f t="shared" si="10"/>
        <v>1.6111580388926294E-4</v>
      </c>
      <c r="I78" s="45" t="s">
        <v>156</v>
      </c>
      <c r="J78" s="54">
        <f t="shared" si="10"/>
        <v>2.1697658537797804E-4</v>
      </c>
      <c r="K78" s="54">
        <f t="shared" si="10"/>
        <v>1.9704843157768401E-4</v>
      </c>
      <c r="L78" s="54">
        <f t="shared" si="10"/>
        <v>3.060874950067871E-4</v>
      </c>
      <c r="M78" s="54">
        <f t="shared" si="10"/>
        <v>3.1182433475356909E-4</v>
      </c>
      <c r="N78" s="54" t="s">
        <v>156</v>
      </c>
      <c r="O78" s="54">
        <f t="shared" si="10"/>
        <v>3.6999999999999999E-4</v>
      </c>
      <c r="P78" s="54">
        <f t="shared" si="10"/>
        <v>3.6999999999999999E-4</v>
      </c>
      <c r="Q78" s="54">
        <f t="shared" si="10"/>
        <v>3.6999999999999999E-4</v>
      </c>
      <c r="R78" s="54">
        <f t="shared" si="10"/>
        <v>3.6999999999999999E-4</v>
      </c>
      <c r="S78" s="54">
        <f t="shared" si="10"/>
        <v>3.6999999999999999E-4</v>
      </c>
      <c r="T78" s="54">
        <f t="shared" si="10"/>
        <v>3.6999999999999999E-4</v>
      </c>
      <c r="U78" s="54">
        <f t="shared" si="10"/>
        <v>3.6999999999999999E-4</v>
      </c>
      <c r="V78" s="54">
        <f t="shared" si="10"/>
        <v>3.6999999999999999E-4</v>
      </c>
      <c r="W78" s="54">
        <f t="shared" si="10"/>
        <v>3.6999999999999999E-4</v>
      </c>
      <c r="X78" s="54" t="s">
        <v>156</v>
      </c>
      <c r="Y78" s="54">
        <f t="shared" si="10"/>
        <v>3.6999999999999999E-4</v>
      </c>
      <c r="Z78" s="54">
        <f t="shared" si="10"/>
        <v>3.6999999999999999E-4</v>
      </c>
      <c r="AA78" s="54">
        <f t="shared" si="10"/>
        <v>3.6999999999999999E-4</v>
      </c>
      <c r="AB78" s="54">
        <f t="shared" si="10"/>
        <v>3.6999999999999999E-4</v>
      </c>
      <c r="AC78" s="54">
        <f t="shared" si="10"/>
        <v>3.6999999999999999E-4</v>
      </c>
      <c r="AD78" s="54" t="s">
        <v>156</v>
      </c>
      <c r="AE78" s="54">
        <f t="shared" si="10"/>
        <v>3.6999999999999999E-4</v>
      </c>
      <c r="AF78" s="54" t="s">
        <v>156</v>
      </c>
    </row>
    <row r="79" spans="1:32" x14ac:dyDescent="0.3">
      <c r="A79" s="33" t="s">
        <v>277</v>
      </c>
      <c r="B79" s="36" t="s">
        <v>181</v>
      </c>
      <c r="C79" s="36" t="s">
        <v>156</v>
      </c>
      <c r="D79" s="36" t="s">
        <v>156</v>
      </c>
      <c r="E79" s="36">
        <v>0.05</v>
      </c>
      <c r="F79" s="44">
        <v>25.8</v>
      </c>
      <c r="G79" s="44">
        <v>26.3</v>
      </c>
      <c r="H79" s="44">
        <v>26.4</v>
      </c>
      <c r="I79" s="45">
        <f t="shared" si="7"/>
        <v>3.7950664136621581E-3</v>
      </c>
      <c r="J79" s="44">
        <v>38.1</v>
      </c>
      <c r="K79" s="44">
        <v>34.1</v>
      </c>
      <c r="L79" s="44">
        <v>61.7</v>
      </c>
      <c r="M79" s="44">
        <v>62.9</v>
      </c>
      <c r="N79" s="45">
        <f t="shared" si="8"/>
        <v>1.9261637239165262E-2</v>
      </c>
      <c r="O79" s="44">
        <v>181</v>
      </c>
      <c r="P79" s="44">
        <v>202</v>
      </c>
      <c r="Q79" s="44">
        <v>138</v>
      </c>
      <c r="R79" s="44">
        <v>202</v>
      </c>
      <c r="S79" s="44">
        <v>171</v>
      </c>
      <c r="T79" s="44">
        <v>160</v>
      </c>
      <c r="U79" s="44">
        <v>211</v>
      </c>
      <c r="V79" s="44">
        <v>274</v>
      </c>
      <c r="W79" s="44">
        <v>265</v>
      </c>
      <c r="X79" s="45">
        <f t="shared" si="9"/>
        <v>3.3395176252319109E-2</v>
      </c>
      <c r="Y79" s="44">
        <v>188</v>
      </c>
      <c r="Z79" s="44">
        <v>146</v>
      </c>
      <c r="AA79" s="44">
        <v>250</v>
      </c>
      <c r="AB79" s="44">
        <v>336</v>
      </c>
      <c r="AC79" s="44">
        <v>509</v>
      </c>
      <c r="AD79" s="44" t="s">
        <v>156</v>
      </c>
      <c r="AE79" s="44" t="s">
        <v>234</v>
      </c>
      <c r="AF79" s="44" t="s">
        <v>156</v>
      </c>
    </row>
    <row r="80" spans="1:32" x14ac:dyDescent="0.3">
      <c r="A80" s="33" t="s">
        <v>278</v>
      </c>
      <c r="B80" s="36" t="s">
        <v>181</v>
      </c>
      <c r="C80" s="36">
        <v>8.8999999999999999E-3</v>
      </c>
      <c r="D80" s="43" t="s">
        <v>156</v>
      </c>
      <c r="E80" s="43">
        <v>1E-4</v>
      </c>
      <c r="F80" s="44" t="s">
        <v>221</v>
      </c>
      <c r="G80" s="44" t="s">
        <v>221</v>
      </c>
      <c r="H80" s="44" t="s">
        <v>221</v>
      </c>
      <c r="I80" s="45" t="str">
        <f t="shared" si="7"/>
        <v>&lt;DL</v>
      </c>
      <c r="J80" s="44" t="s">
        <v>221</v>
      </c>
      <c r="K80" s="44">
        <v>1.2E-4</v>
      </c>
      <c r="L80" s="44" t="s">
        <v>221</v>
      </c>
      <c r="M80" s="44" t="s">
        <v>221</v>
      </c>
      <c r="N80" s="45" t="str">
        <f t="shared" si="8"/>
        <v>&lt;DL</v>
      </c>
      <c r="O80" s="44" t="s">
        <v>221</v>
      </c>
      <c r="P80" s="44" t="s">
        <v>221</v>
      </c>
      <c r="Q80" s="44" t="s">
        <v>221</v>
      </c>
      <c r="R80" s="44">
        <v>1.2999999999999999E-4</v>
      </c>
      <c r="S80" s="44">
        <v>1.2999999999999999E-4</v>
      </c>
      <c r="T80" s="44" t="s">
        <v>221</v>
      </c>
      <c r="U80" s="44" t="s">
        <v>221</v>
      </c>
      <c r="V80" s="44">
        <v>3.5E-4</v>
      </c>
      <c r="W80" s="44">
        <v>3.4000000000000002E-4</v>
      </c>
      <c r="X80" s="45" t="str">
        <f t="shared" si="9"/>
        <v>&lt;2xDL</v>
      </c>
      <c r="Y80" s="44">
        <v>1.2E-4</v>
      </c>
      <c r="Z80" s="44" t="s">
        <v>221</v>
      </c>
      <c r="AA80" s="44" t="s">
        <v>221</v>
      </c>
      <c r="AB80" s="48" t="s">
        <v>236</v>
      </c>
      <c r="AC80" s="48" t="s">
        <v>236</v>
      </c>
      <c r="AD80" s="44" t="s">
        <v>156</v>
      </c>
      <c r="AE80" s="44" t="s">
        <v>221</v>
      </c>
      <c r="AF80" s="44" t="s">
        <v>156</v>
      </c>
    </row>
    <row r="81" spans="1:32" x14ac:dyDescent="0.3">
      <c r="A81" s="33" t="s">
        <v>279</v>
      </c>
      <c r="B81" s="36" t="s">
        <v>181</v>
      </c>
      <c r="C81" s="36" t="s">
        <v>156</v>
      </c>
      <c r="D81" s="36" t="s">
        <v>156</v>
      </c>
      <c r="E81" s="36">
        <v>1E-4</v>
      </c>
      <c r="F81" s="44" t="s">
        <v>221</v>
      </c>
      <c r="G81" s="44" t="s">
        <v>221</v>
      </c>
      <c r="H81" s="44" t="s">
        <v>221</v>
      </c>
      <c r="I81" s="45" t="str">
        <f t="shared" si="7"/>
        <v>&lt;DL</v>
      </c>
      <c r="J81" s="44" t="s">
        <v>221</v>
      </c>
      <c r="K81" s="44">
        <v>1.1E-4</v>
      </c>
      <c r="L81" s="44">
        <v>2.7E-4</v>
      </c>
      <c r="M81" s="44">
        <v>2.5000000000000001E-4</v>
      </c>
      <c r="N81" s="45" t="str">
        <f t="shared" si="8"/>
        <v>&lt;2xDL</v>
      </c>
      <c r="O81" s="44">
        <v>6.0999999999999997E-4</v>
      </c>
      <c r="P81" s="44">
        <v>1.0200000000000001E-3</v>
      </c>
      <c r="Q81" s="44">
        <v>2.9999999999999997E-4</v>
      </c>
      <c r="R81" s="44">
        <v>2.7999999999999998E-4</v>
      </c>
      <c r="S81" s="44" t="s">
        <v>221</v>
      </c>
      <c r="T81" s="44">
        <v>3.4000000000000002E-4</v>
      </c>
      <c r="U81" s="44">
        <v>4.8000000000000001E-4</v>
      </c>
      <c r="V81" s="44">
        <v>8.2000000000000007E-3</v>
      </c>
      <c r="W81" s="44">
        <v>8.0599999999999995E-3</v>
      </c>
      <c r="X81" s="45">
        <f t="shared" si="9"/>
        <v>1.7220172201722169E-2</v>
      </c>
      <c r="Y81" s="44">
        <v>1.9400000000000001E-3</v>
      </c>
      <c r="Z81" s="44">
        <v>1.48E-3</v>
      </c>
      <c r="AA81" s="44" t="s">
        <v>221</v>
      </c>
      <c r="AB81" s="48" t="s">
        <v>236</v>
      </c>
      <c r="AC81" s="44">
        <v>3.65E-3</v>
      </c>
      <c r="AD81" s="44" t="s">
        <v>156</v>
      </c>
      <c r="AE81" s="44" t="s">
        <v>221</v>
      </c>
      <c r="AF81" s="44" t="s">
        <v>156</v>
      </c>
    </row>
    <row r="82" spans="1:32" x14ac:dyDescent="0.3">
      <c r="A82" s="49" t="s">
        <v>334</v>
      </c>
      <c r="B82" s="36" t="s">
        <v>181</v>
      </c>
      <c r="C82" s="36">
        <v>2E-3</v>
      </c>
      <c r="D82" s="43" t="s">
        <v>156</v>
      </c>
      <c r="E82" s="43">
        <v>2.0000000000000001E-4</v>
      </c>
      <c r="F82" s="44">
        <v>1.01E-3</v>
      </c>
      <c r="G82" s="44">
        <v>9.8999999999999999E-4</v>
      </c>
      <c r="H82" s="44">
        <v>1E-3</v>
      </c>
      <c r="I82" s="45">
        <f t="shared" si="7"/>
        <v>1.0050251256281433E-2</v>
      </c>
      <c r="J82" s="44">
        <v>1.0399999999999999E-3</v>
      </c>
      <c r="K82" s="44">
        <v>1.1900000000000001E-3</v>
      </c>
      <c r="L82" s="44">
        <v>9.3000000000000005E-4</v>
      </c>
      <c r="M82" s="44">
        <v>9.6000000000000002E-4</v>
      </c>
      <c r="N82" s="45" t="str">
        <f t="shared" si="8"/>
        <v>&lt;2xDL</v>
      </c>
      <c r="O82" s="44" t="s">
        <v>236</v>
      </c>
      <c r="P82" s="44" t="s">
        <v>236</v>
      </c>
      <c r="Q82" s="44">
        <v>4.8000000000000001E-4</v>
      </c>
      <c r="R82" s="44">
        <v>1.4300000000000001E-3</v>
      </c>
      <c r="S82" s="44">
        <v>1.49E-3</v>
      </c>
      <c r="T82" s="44">
        <v>5.2999999999999998E-4</v>
      </c>
      <c r="U82" s="44">
        <v>1.4999999999999999E-2</v>
      </c>
      <c r="V82" s="44">
        <v>1.65E-3</v>
      </c>
      <c r="W82" s="44">
        <v>1.7600000000000001E-3</v>
      </c>
      <c r="X82" s="45">
        <f t="shared" si="9"/>
        <v>6.4516129032258104E-2</v>
      </c>
      <c r="Y82" s="44">
        <v>8.5999999999999998E-4</v>
      </c>
      <c r="Z82" s="44">
        <v>9.1E-4</v>
      </c>
      <c r="AA82" s="44">
        <v>1.6199999999999999E-3</v>
      </c>
      <c r="AB82" s="44">
        <v>1.8600000000000001E-3</v>
      </c>
      <c r="AC82" s="44">
        <v>9.5E-4</v>
      </c>
      <c r="AD82" s="44" t="s">
        <v>156</v>
      </c>
      <c r="AE82" s="44" t="s">
        <v>236</v>
      </c>
      <c r="AF82" s="44" t="s">
        <v>156</v>
      </c>
    </row>
    <row r="83" spans="1:32" x14ac:dyDescent="0.3">
      <c r="A83" s="50" t="s">
        <v>280</v>
      </c>
      <c r="B83" s="51" t="s">
        <v>181</v>
      </c>
      <c r="C83" s="52" t="s">
        <v>156</v>
      </c>
      <c r="D83" s="51" t="s">
        <v>232</v>
      </c>
      <c r="E83" s="53" t="s">
        <v>156</v>
      </c>
      <c r="F83" s="55">
        <f t="shared" ref="F83:AE83" si="11">IF(F$13&lt;82,0.002,(IF(F$13&gt;180,0.004,((EXP(0.8545*(LN(F$13))-1.465))*0.2)/1000)))</f>
        <v>2.3647682166417603E-3</v>
      </c>
      <c r="G83" s="55">
        <f t="shared" si="11"/>
        <v>2.4051237475513636E-3</v>
      </c>
      <c r="H83" s="55">
        <f t="shared" si="11"/>
        <v>2.4051237475513636E-3</v>
      </c>
      <c r="I83" s="55" t="s">
        <v>156</v>
      </c>
      <c r="J83" s="55">
        <f t="shared" si="11"/>
        <v>3.2675940377140619E-3</v>
      </c>
      <c r="K83" s="55">
        <f t="shared" si="11"/>
        <v>2.9590559317304306E-3</v>
      </c>
      <c r="L83" s="55">
        <f t="shared" si="11"/>
        <v>4.0000000000000001E-3</v>
      </c>
      <c r="M83" s="55">
        <f t="shared" si="11"/>
        <v>4.0000000000000001E-3</v>
      </c>
      <c r="N83" s="55" t="s">
        <v>156</v>
      </c>
      <c r="O83" s="55">
        <f t="shared" si="11"/>
        <v>4.0000000000000001E-3</v>
      </c>
      <c r="P83" s="55">
        <f t="shared" si="11"/>
        <v>4.0000000000000001E-3</v>
      </c>
      <c r="Q83" s="55">
        <f t="shared" si="11"/>
        <v>4.0000000000000001E-3</v>
      </c>
      <c r="R83" s="55">
        <f t="shared" si="11"/>
        <v>4.0000000000000001E-3</v>
      </c>
      <c r="S83" s="55">
        <f t="shared" si="11"/>
        <v>4.0000000000000001E-3</v>
      </c>
      <c r="T83" s="55">
        <f t="shared" si="11"/>
        <v>4.0000000000000001E-3</v>
      </c>
      <c r="U83" s="55">
        <f t="shared" si="11"/>
        <v>4.0000000000000001E-3</v>
      </c>
      <c r="V83" s="55">
        <f t="shared" si="11"/>
        <v>4.0000000000000001E-3</v>
      </c>
      <c r="W83" s="55">
        <f t="shared" si="11"/>
        <v>4.0000000000000001E-3</v>
      </c>
      <c r="X83" s="55" t="s">
        <v>156</v>
      </c>
      <c r="Y83" s="55">
        <f t="shared" si="11"/>
        <v>4.0000000000000001E-3</v>
      </c>
      <c r="Z83" s="55">
        <f t="shared" si="11"/>
        <v>4.0000000000000001E-3</v>
      </c>
      <c r="AA83" s="55">
        <f t="shared" si="11"/>
        <v>4.0000000000000001E-3</v>
      </c>
      <c r="AB83" s="55">
        <f t="shared" si="11"/>
        <v>4.0000000000000001E-3</v>
      </c>
      <c r="AC83" s="55">
        <f t="shared" si="11"/>
        <v>4.0000000000000001E-3</v>
      </c>
      <c r="AD83" s="55" t="s">
        <v>156</v>
      </c>
      <c r="AE83" s="55">
        <f t="shared" si="11"/>
        <v>4.0000000000000001E-3</v>
      </c>
      <c r="AF83" s="55" t="s">
        <v>156</v>
      </c>
    </row>
    <row r="84" spans="1:32" x14ac:dyDescent="0.3">
      <c r="A84" s="33" t="s">
        <v>281</v>
      </c>
      <c r="B84" s="36" t="s">
        <v>181</v>
      </c>
      <c r="C84" s="36">
        <v>0.3</v>
      </c>
      <c r="D84" s="43" t="s">
        <v>156</v>
      </c>
      <c r="E84" s="43">
        <v>0.01</v>
      </c>
      <c r="F84" s="44">
        <v>1.7000000000000001E-2</v>
      </c>
      <c r="G84" s="44">
        <v>1.6E-2</v>
      </c>
      <c r="H84" s="44">
        <v>1.6E-2</v>
      </c>
      <c r="I84" s="45" t="str">
        <f t="shared" si="7"/>
        <v>&lt;2xDL</v>
      </c>
      <c r="J84" s="44">
        <v>2.1000000000000001E-2</v>
      </c>
      <c r="K84" s="44">
        <v>0.128</v>
      </c>
      <c r="L84" s="44">
        <v>0.46300000000000002</v>
      </c>
      <c r="M84" s="44">
        <v>0.38800000000000001</v>
      </c>
      <c r="N84" s="45">
        <f t="shared" si="8"/>
        <v>0.17626321974148065</v>
      </c>
      <c r="O84" s="44">
        <v>0.33100000000000002</v>
      </c>
      <c r="P84" s="44">
        <v>1.75</v>
      </c>
      <c r="Q84" s="44">
        <v>0.107</v>
      </c>
      <c r="R84" s="44">
        <v>0.105</v>
      </c>
      <c r="S84" s="44">
        <v>4.8000000000000001E-2</v>
      </c>
      <c r="T84" s="44">
        <v>7.2999999999999995E-2</v>
      </c>
      <c r="U84" s="44">
        <v>1.2999999999999999E-2</v>
      </c>
      <c r="V84" s="44">
        <v>7.3</v>
      </c>
      <c r="W84" s="44">
        <v>6.93</v>
      </c>
      <c r="X84" s="45">
        <f t="shared" si="9"/>
        <v>5.2002810962754754E-2</v>
      </c>
      <c r="Y84" s="44">
        <v>0.28499999999999998</v>
      </c>
      <c r="Z84" s="44">
        <v>0.63500000000000001</v>
      </c>
      <c r="AA84" s="44" t="s">
        <v>207</v>
      </c>
      <c r="AB84" s="44">
        <v>1.2999999999999999E-2</v>
      </c>
      <c r="AC84" s="44">
        <v>4.2999999999999997E-2</v>
      </c>
      <c r="AD84" s="44" t="s">
        <v>156</v>
      </c>
      <c r="AE84" s="44" t="s">
        <v>207</v>
      </c>
      <c r="AF84" s="44" t="s">
        <v>156</v>
      </c>
    </row>
    <row r="85" spans="1:32" x14ac:dyDescent="0.3">
      <c r="A85" s="49" t="s">
        <v>335</v>
      </c>
      <c r="B85" s="36" t="s">
        <v>181</v>
      </c>
      <c r="C85" s="36">
        <v>1E-3</v>
      </c>
      <c r="D85" s="43" t="s">
        <v>156</v>
      </c>
      <c r="E85" s="43">
        <v>5.0000000000000002E-5</v>
      </c>
      <c r="F85" s="44" t="s">
        <v>224</v>
      </c>
      <c r="G85" s="44" t="s">
        <v>224</v>
      </c>
      <c r="H85" s="44" t="s">
        <v>224</v>
      </c>
      <c r="I85" s="45" t="str">
        <f t="shared" si="7"/>
        <v>&lt;DL</v>
      </c>
      <c r="J85" s="44" t="s">
        <v>224</v>
      </c>
      <c r="K85" s="44" t="s">
        <v>224</v>
      </c>
      <c r="L85" s="44" t="s">
        <v>224</v>
      </c>
      <c r="M85" s="44" t="s">
        <v>224</v>
      </c>
      <c r="N85" s="45" t="str">
        <f t="shared" si="8"/>
        <v>&lt;DL</v>
      </c>
      <c r="O85" s="44" t="s">
        <v>224</v>
      </c>
      <c r="P85" s="44">
        <v>1.8599999999999999E-4</v>
      </c>
      <c r="Q85" s="44">
        <v>1.22E-4</v>
      </c>
      <c r="R85" s="44">
        <v>7.2999999999999999E-5</v>
      </c>
      <c r="S85" s="44" t="s">
        <v>224</v>
      </c>
      <c r="T85" s="44" t="s">
        <v>224</v>
      </c>
      <c r="U85" s="44">
        <v>5.4900000000000001E-4</v>
      </c>
      <c r="V85" s="44" t="s">
        <v>224</v>
      </c>
      <c r="W85" s="44" t="s">
        <v>224</v>
      </c>
      <c r="X85" s="45" t="str">
        <f t="shared" si="9"/>
        <v>&lt;DL</v>
      </c>
      <c r="Y85" s="44" t="s">
        <v>224</v>
      </c>
      <c r="Z85" s="44" t="s">
        <v>224</v>
      </c>
      <c r="AA85" s="44">
        <v>7.8999999999999996E-5</v>
      </c>
      <c r="AB85" s="48" t="s">
        <v>221</v>
      </c>
      <c r="AC85" s="48" t="s">
        <v>221</v>
      </c>
      <c r="AD85" s="44" t="s">
        <v>156</v>
      </c>
      <c r="AE85" s="44" t="s">
        <v>224</v>
      </c>
      <c r="AF85" s="44" t="s">
        <v>156</v>
      </c>
    </row>
    <row r="86" spans="1:32" x14ac:dyDescent="0.3">
      <c r="A86" s="50" t="s">
        <v>282</v>
      </c>
      <c r="B86" s="51" t="s">
        <v>181</v>
      </c>
      <c r="C86" s="43" t="s">
        <v>156</v>
      </c>
      <c r="D86" s="43" t="s">
        <v>156</v>
      </c>
      <c r="E86" s="53" t="s">
        <v>156</v>
      </c>
      <c r="F86" s="55">
        <f t="shared" ref="F86:AE86" si="12">IF(F$13&lt;61,0.001,(IF(F$13&gt;180,0.007,(EXP(1.273*(LN(F$13))-4.705))/1000)))</f>
        <v>3.1815918291892144E-3</v>
      </c>
      <c r="G86" s="55">
        <f t="shared" si="12"/>
        <v>3.2628152336134659E-3</v>
      </c>
      <c r="H86" s="55">
        <f t="shared" si="12"/>
        <v>3.2628152336134659E-3</v>
      </c>
      <c r="I86" s="55" t="s">
        <v>156</v>
      </c>
      <c r="J86" s="55">
        <f t="shared" si="12"/>
        <v>5.1506927976039032E-3</v>
      </c>
      <c r="K86" s="55">
        <f t="shared" si="12"/>
        <v>4.4431845281805238E-3</v>
      </c>
      <c r="L86" s="55">
        <f t="shared" si="12"/>
        <v>7.0000000000000001E-3</v>
      </c>
      <c r="M86" s="55">
        <f t="shared" si="12"/>
        <v>7.0000000000000001E-3</v>
      </c>
      <c r="N86" s="55" t="s">
        <v>156</v>
      </c>
      <c r="O86" s="55">
        <f t="shared" si="12"/>
        <v>7.0000000000000001E-3</v>
      </c>
      <c r="P86" s="55">
        <f t="shared" si="12"/>
        <v>7.0000000000000001E-3</v>
      </c>
      <c r="Q86" s="55">
        <f t="shared" si="12"/>
        <v>7.0000000000000001E-3</v>
      </c>
      <c r="R86" s="55">
        <f t="shared" si="12"/>
        <v>7.0000000000000001E-3</v>
      </c>
      <c r="S86" s="55">
        <f t="shared" si="12"/>
        <v>7.0000000000000001E-3</v>
      </c>
      <c r="T86" s="55">
        <f t="shared" si="12"/>
        <v>7.0000000000000001E-3</v>
      </c>
      <c r="U86" s="55">
        <f t="shared" si="12"/>
        <v>7.0000000000000001E-3</v>
      </c>
      <c r="V86" s="55">
        <f t="shared" si="12"/>
        <v>7.0000000000000001E-3</v>
      </c>
      <c r="W86" s="55">
        <f t="shared" si="12"/>
        <v>7.0000000000000001E-3</v>
      </c>
      <c r="X86" s="55" t="s">
        <v>156</v>
      </c>
      <c r="Y86" s="55">
        <f t="shared" si="12"/>
        <v>7.0000000000000001E-3</v>
      </c>
      <c r="Z86" s="55">
        <f t="shared" si="12"/>
        <v>7.0000000000000001E-3</v>
      </c>
      <c r="AA86" s="55">
        <f t="shared" si="12"/>
        <v>7.0000000000000001E-3</v>
      </c>
      <c r="AB86" s="55">
        <f t="shared" si="12"/>
        <v>7.0000000000000001E-3</v>
      </c>
      <c r="AC86" s="55">
        <f t="shared" si="12"/>
        <v>7.0000000000000001E-3</v>
      </c>
      <c r="AD86" s="55" t="s">
        <v>156</v>
      </c>
      <c r="AE86" s="55">
        <f t="shared" si="12"/>
        <v>7.0000000000000001E-3</v>
      </c>
      <c r="AF86" s="55" t="s">
        <v>156</v>
      </c>
    </row>
    <row r="87" spans="1:32" x14ac:dyDescent="0.3">
      <c r="A87" s="33" t="s">
        <v>283</v>
      </c>
      <c r="B87" s="36" t="s">
        <v>181</v>
      </c>
      <c r="C87" s="36" t="s">
        <v>156</v>
      </c>
      <c r="D87" s="36" t="s">
        <v>156</v>
      </c>
      <c r="E87" s="36">
        <v>1E-3</v>
      </c>
      <c r="F87" s="44" t="s">
        <v>210</v>
      </c>
      <c r="G87" s="44" t="s">
        <v>210</v>
      </c>
      <c r="H87" s="44" t="s">
        <v>210</v>
      </c>
      <c r="I87" s="45" t="str">
        <f t="shared" si="7"/>
        <v>&lt;DL</v>
      </c>
      <c r="J87" s="44" t="s">
        <v>210</v>
      </c>
      <c r="K87" s="44" t="s">
        <v>210</v>
      </c>
      <c r="L87" s="44" t="s">
        <v>210</v>
      </c>
      <c r="M87" s="44" t="s">
        <v>210</v>
      </c>
      <c r="N87" s="45" t="str">
        <f t="shared" si="8"/>
        <v>&lt;DL</v>
      </c>
      <c r="O87" s="44">
        <v>8.3999999999999995E-3</v>
      </c>
      <c r="P87" s="44">
        <v>1.04E-2</v>
      </c>
      <c r="Q87" s="44">
        <v>4.4000000000000003E-3</v>
      </c>
      <c r="R87" s="44">
        <v>1.8E-3</v>
      </c>
      <c r="S87" s="44">
        <v>1.5E-3</v>
      </c>
      <c r="T87" s="44">
        <v>2.8999999999999998E-3</v>
      </c>
      <c r="U87" s="44">
        <v>7.1000000000000004E-3</v>
      </c>
      <c r="V87" s="44" t="s">
        <v>210</v>
      </c>
      <c r="W87" s="44" t="s">
        <v>210</v>
      </c>
      <c r="X87" s="45" t="str">
        <f t="shared" si="9"/>
        <v>&lt;DL</v>
      </c>
      <c r="Y87" s="44">
        <v>2E-3</v>
      </c>
      <c r="Z87" s="44">
        <v>1.2999999999999999E-3</v>
      </c>
      <c r="AA87" s="44">
        <v>6.4999999999999997E-3</v>
      </c>
      <c r="AB87" s="44">
        <v>7.4999999999999997E-3</v>
      </c>
      <c r="AC87" s="44">
        <v>1.0200000000000001E-2</v>
      </c>
      <c r="AD87" s="44" t="s">
        <v>156</v>
      </c>
      <c r="AE87" s="44" t="s">
        <v>210</v>
      </c>
      <c r="AF87" s="44" t="s">
        <v>156</v>
      </c>
    </row>
    <row r="88" spans="1:32" x14ac:dyDescent="0.3">
      <c r="A88" s="33" t="s">
        <v>284</v>
      </c>
      <c r="B88" s="36" t="s">
        <v>181</v>
      </c>
      <c r="C88" s="36" t="s">
        <v>156</v>
      </c>
      <c r="D88" s="36" t="s">
        <v>156</v>
      </c>
      <c r="E88" s="36">
        <v>0.1</v>
      </c>
      <c r="F88" s="44">
        <v>8.67</v>
      </c>
      <c r="G88" s="44">
        <v>8.84</v>
      </c>
      <c r="H88" s="44">
        <v>8.84</v>
      </c>
      <c r="I88" s="45">
        <f t="shared" si="7"/>
        <v>0</v>
      </c>
      <c r="J88" s="44">
        <v>12.4</v>
      </c>
      <c r="K88" s="44">
        <v>10.9</v>
      </c>
      <c r="L88" s="44">
        <v>16.399999999999999</v>
      </c>
      <c r="M88" s="44">
        <v>16.7</v>
      </c>
      <c r="N88" s="45">
        <f t="shared" si="8"/>
        <v>1.8126888217522705E-2</v>
      </c>
      <c r="O88" s="44">
        <v>60.9</v>
      </c>
      <c r="P88" s="44">
        <v>67.7</v>
      </c>
      <c r="Q88" s="44">
        <v>57.3</v>
      </c>
      <c r="R88" s="44">
        <v>85.5</v>
      </c>
      <c r="S88" s="44">
        <v>64.3</v>
      </c>
      <c r="T88" s="44">
        <v>68.8</v>
      </c>
      <c r="U88" s="44">
        <v>45.1</v>
      </c>
      <c r="V88" s="44">
        <v>55.9</v>
      </c>
      <c r="W88" s="44">
        <v>57</v>
      </c>
      <c r="X88" s="45">
        <f t="shared" si="9"/>
        <v>1.9486271036315346E-2</v>
      </c>
      <c r="Y88" s="44">
        <v>64.599999999999994</v>
      </c>
      <c r="Z88" s="44">
        <v>47</v>
      </c>
      <c r="AA88" s="44">
        <v>64.5</v>
      </c>
      <c r="AB88" s="44">
        <v>87.4</v>
      </c>
      <c r="AC88" s="44">
        <v>112</v>
      </c>
      <c r="AD88" s="44" t="s">
        <v>156</v>
      </c>
      <c r="AE88" s="44" t="s">
        <v>203</v>
      </c>
      <c r="AF88" s="44" t="s">
        <v>156</v>
      </c>
    </row>
    <row r="89" spans="1:32" x14ac:dyDescent="0.3">
      <c r="A89" s="33" t="s">
        <v>285</v>
      </c>
      <c r="B89" s="36" t="s">
        <v>181</v>
      </c>
      <c r="C89" s="36" t="s">
        <v>156</v>
      </c>
      <c r="D89" s="43" t="s">
        <v>156</v>
      </c>
      <c r="E89" s="43">
        <v>1E-4</v>
      </c>
      <c r="F89" s="44">
        <v>3.6900000000000002E-2</v>
      </c>
      <c r="G89" s="44">
        <v>3.8399999999999997E-2</v>
      </c>
      <c r="H89" s="44">
        <v>3.8300000000000001E-2</v>
      </c>
      <c r="I89" s="45">
        <f t="shared" si="7"/>
        <v>2.607561929595722E-3</v>
      </c>
      <c r="J89" s="44">
        <v>2.69E-2</v>
      </c>
      <c r="K89" s="44">
        <v>2.3400000000000001E-2</v>
      </c>
      <c r="L89" s="44">
        <v>0.152</v>
      </c>
      <c r="M89" s="44">
        <v>0.13700000000000001</v>
      </c>
      <c r="N89" s="45">
        <f t="shared" si="8"/>
        <v>0.10380622837370231</v>
      </c>
      <c r="O89" s="44">
        <v>1.23</v>
      </c>
      <c r="P89" s="44">
        <v>1.41</v>
      </c>
      <c r="Q89" s="44">
        <v>0.68100000000000005</v>
      </c>
      <c r="R89" s="44">
        <v>0.55700000000000005</v>
      </c>
      <c r="S89" s="44">
        <v>0.14099999999999999</v>
      </c>
      <c r="T89" s="44">
        <v>0.47099999999999997</v>
      </c>
      <c r="U89" s="44">
        <v>7.8299999999999995E-2</v>
      </c>
      <c r="V89" s="44">
        <v>6.95</v>
      </c>
      <c r="W89" s="44">
        <v>6.72</v>
      </c>
      <c r="X89" s="45">
        <f t="shared" si="9"/>
        <v>3.3650329188002988E-2</v>
      </c>
      <c r="Y89" s="44">
        <v>1.88</v>
      </c>
      <c r="Z89" s="44">
        <v>1.32</v>
      </c>
      <c r="AA89" s="44">
        <v>1.67E-2</v>
      </c>
      <c r="AB89" s="44">
        <v>0.156</v>
      </c>
      <c r="AC89" s="44">
        <v>4.01</v>
      </c>
      <c r="AD89" s="44" t="s">
        <v>156</v>
      </c>
      <c r="AE89" s="44" t="s">
        <v>221</v>
      </c>
      <c r="AF89" s="44" t="s">
        <v>156</v>
      </c>
    </row>
    <row r="90" spans="1:32" x14ac:dyDescent="0.3">
      <c r="A90" s="33" t="s">
        <v>286</v>
      </c>
      <c r="B90" s="36" t="s">
        <v>181</v>
      </c>
      <c r="C90" s="36">
        <v>2.5999999999999998E-5</v>
      </c>
      <c r="D90" s="43" t="s">
        <v>156</v>
      </c>
      <c r="E90" s="43">
        <v>5.0000000000000004E-6</v>
      </c>
      <c r="F90" s="44" t="s">
        <v>230</v>
      </c>
      <c r="G90" s="44" t="s">
        <v>230</v>
      </c>
      <c r="H90" s="44" t="s">
        <v>230</v>
      </c>
      <c r="I90" s="45" t="str">
        <f t="shared" si="7"/>
        <v>&lt;DL</v>
      </c>
      <c r="J90" s="44" t="s">
        <v>230</v>
      </c>
      <c r="K90" s="44" t="s">
        <v>230</v>
      </c>
      <c r="L90" s="44" t="s">
        <v>230</v>
      </c>
      <c r="M90" s="44" t="s">
        <v>230</v>
      </c>
      <c r="N90" s="45" t="str">
        <f t="shared" si="8"/>
        <v>&lt;DL</v>
      </c>
      <c r="O90" s="44" t="s">
        <v>230</v>
      </c>
      <c r="P90" s="44" t="s">
        <v>230</v>
      </c>
      <c r="Q90" s="44" t="s">
        <v>230</v>
      </c>
      <c r="R90" s="44" t="s">
        <v>230</v>
      </c>
      <c r="S90" s="44" t="s">
        <v>230</v>
      </c>
      <c r="T90" s="44" t="s">
        <v>230</v>
      </c>
      <c r="U90" s="44" t="s">
        <v>230</v>
      </c>
      <c r="V90" s="44" t="s">
        <v>230</v>
      </c>
      <c r="W90" s="44" t="s">
        <v>230</v>
      </c>
      <c r="X90" s="45" t="str">
        <f t="shared" si="9"/>
        <v>&lt;DL</v>
      </c>
      <c r="Y90" s="44" t="s">
        <v>230</v>
      </c>
      <c r="Z90" s="44" t="s">
        <v>230</v>
      </c>
      <c r="AA90" s="44" t="s">
        <v>230</v>
      </c>
      <c r="AB90" s="44" t="s">
        <v>230</v>
      </c>
      <c r="AC90" s="44" t="s">
        <v>230</v>
      </c>
      <c r="AD90" s="44" t="s">
        <v>156</v>
      </c>
      <c r="AE90" s="44" t="s">
        <v>230</v>
      </c>
      <c r="AF90" s="44" t="s">
        <v>156</v>
      </c>
    </row>
    <row r="91" spans="1:32" x14ac:dyDescent="0.3">
      <c r="A91" s="33" t="s">
        <v>287</v>
      </c>
      <c r="B91" s="36" t="s">
        <v>181</v>
      </c>
      <c r="C91" s="36">
        <v>7.3000000000000001E-3</v>
      </c>
      <c r="D91" s="36" t="s">
        <v>156</v>
      </c>
      <c r="E91" s="36">
        <v>5.0000000000000002E-5</v>
      </c>
      <c r="F91" s="44">
        <v>4.0499999999999998E-4</v>
      </c>
      <c r="G91" s="44">
        <v>3.9100000000000002E-4</v>
      </c>
      <c r="H91" s="44">
        <v>3.9899999999999999E-4</v>
      </c>
      <c r="I91" s="45">
        <f t="shared" si="7"/>
        <v>2.0253164556961967E-2</v>
      </c>
      <c r="J91" s="44">
        <v>3.7800000000000003E-4</v>
      </c>
      <c r="K91" s="44">
        <v>3.48E-4</v>
      </c>
      <c r="L91" s="44" t="s">
        <v>224</v>
      </c>
      <c r="M91" s="44">
        <v>5.3999999999999998E-5</v>
      </c>
      <c r="N91" s="45" t="str">
        <f t="shared" si="8"/>
        <v>&lt;DL</v>
      </c>
      <c r="O91" s="44">
        <v>3.4400000000000001E-4</v>
      </c>
      <c r="P91" s="44">
        <v>3.0299999999999999E-4</v>
      </c>
      <c r="Q91" s="44">
        <v>2.0900000000000001E-4</v>
      </c>
      <c r="R91" s="44" t="s">
        <v>224</v>
      </c>
      <c r="S91" s="44" t="s">
        <v>224</v>
      </c>
      <c r="T91" s="44">
        <v>4.1899999999999999E-4</v>
      </c>
      <c r="U91" s="44">
        <v>1.4499999999999999E-3</v>
      </c>
      <c r="V91" s="44">
        <v>8.3199999999999995E-4</v>
      </c>
      <c r="W91" s="44">
        <v>8.3100000000000003E-4</v>
      </c>
      <c r="X91" s="45">
        <f t="shared" si="9"/>
        <v>1.2026458208056715E-3</v>
      </c>
      <c r="Y91" s="44">
        <v>5.2499999999999997E-4</v>
      </c>
      <c r="Z91" s="44">
        <v>3.9500000000000001E-4</v>
      </c>
      <c r="AA91" s="44">
        <v>1.3899999999999999E-4</v>
      </c>
      <c r="AB91" s="44">
        <v>1.1E-4</v>
      </c>
      <c r="AC91" s="48" t="s">
        <v>221</v>
      </c>
      <c r="AD91" s="44" t="s">
        <v>156</v>
      </c>
      <c r="AE91" s="44" t="s">
        <v>224</v>
      </c>
      <c r="AF91" s="44" t="s">
        <v>156</v>
      </c>
    </row>
    <row r="92" spans="1:32" x14ac:dyDescent="0.3">
      <c r="A92" s="49" t="s">
        <v>336</v>
      </c>
      <c r="B92" s="36" t="s">
        <v>181</v>
      </c>
      <c r="C92" s="36">
        <v>2.5000000000000001E-2</v>
      </c>
      <c r="D92" s="43" t="s">
        <v>156</v>
      </c>
      <c r="E92" s="43">
        <v>5.0000000000000001E-4</v>
      </c>
      <c r="F92" s="44" t="s">
        <v>238</v>
      </c>
      <c r="G92" s="44" t="s">
        <v>238</v>
      </c>
      <c r="H92" s="44" t="s">
        <v>238</v>
      </c>
      <c r="I92" s="45" t="str">
        <f t="shared" si="7"/>
        <v>&lt;DL</v>
      </c>
      <c r="J92" s="44" t="s">
        <v>238</v>
      </c>
      <c r="K92" s="44" t="s">
        <v>238</v>
      </c>
      <c r="L92" s="44" t="s">
        <v>238</v>
      </c>
      <c r="M92" s="44" t="s">
        <v>238</v>
      </c>
      <c r="N92" s="45" t="str">
        <f t="shared" si="8"/>
        <v>&lt;DL</v>
      </c>
      <c r="O92" s="44">
        <v>1.4300000000000001E-3</v>
      </c>
      <c r="P92" s="44">
        <v>1.9499999999999999E-3</v>
      </c>
      <c r="Q92" s="44">
        <v>5.0000000000000001E-4</v>
      </c>
      <c r="R92" s="44">
        <v>9.1800000000000007E-3</v>
      </c>
      <c r="S92" s="44">
        <v>6.5500000000000003E-3</v>
      </c>
      <c r="T92" s="44">
        <v>7.1000000000000002E-4</v>
      </c>
      <c r="U92" s="44">
        <v>6.6E-4</v>
      </c>
      <c r="V92" s="44">
        <v>2.7100000000000002E-3</v>
      </c>
      <c r="W92" s="44">
        <v>2.7399999999999998E-3</v>
      </c>
      <c r="X92" s="45">
        <f t="shared" si="9"/>
        <v>1.1009174311926476E-2</v>
      </c>
      <c r="Y92" s="44">
        <v>1.1900000000000001E-3</v>
      </c>
      <c r="Z92" s="44">
        <v>1.0399999999999999E-3</v>
      </c>
      <c r="AA92" s="44" t="s">
        <v>238</v>
      </c>
      <c r="AB92" s="44" t="s">
        <v>210</v>
      </c>
      <c r="AC92" s="44">
        <v>1.9E-3</v>
      </c>
      <c r="AD92" s="44" t="s">
        <v>156</v>
      </c>
      <c r="AE92" s="44" t="s">
        <v>238</v>
      </c>
      <c r="AF92" s="44" t="s">
        <v>156</v>
      </c>
    </row>
    <row r="93" spans="1:32" x14ac:dyDescent="0.3">
      <c r="A93" s="56" t="s">
        <v>288</v>
      </c>
      <c r="B93" s="51" t="s">
        <v>181</v>
      </c>
      <c r="C93" s="43" t="s">
        <v>156</v>
      </c>
      <c r="D93" s="43" t="s">
        <v>156</v>
      </c>
      <c r="E93" s="53" t="s">
        <v>156</v>
      </c>
      <c r="F93" s="55">
        <f t="shared" ref="F93:AE93" si="13">IF(F$13&lt;61,0.025,(IF(F$13&gt;180,0.15,(EXP(0.76*(LN(F$13))+1.06))/1000)))</f>
        <v>9.5576726269111498E-2</v>
      </c>
      <c r="G93" s="55">
        <f t="shared" si="13"/>
        <v>9.7026034373619049E-2</v>
      </c>
      <c r="H93" s="55">
        <f t="shared" si="13"/>
        <v>9.7026034373619049E-2</v>
      </c>
      <c r="I93" s="55" t="s">
        <v>156</v>
      </c>
      <c r="J93" s="55">
        <f t="shared" si="13"/>
        <v>0.12742666625488316</v>
      </c>
      <c r="K93" s="55">
        <f t="shared" si="13"/>
        <v>0.11666728693025301</v>
      </c>
      <c r="L93" s="55">
        <f t="shared" si="13"/>
        <v>0.15</v>
      </c>
      <c r="M93" s="55">
        <f t="shared" si="13"/>
        <v>0.15</v>
      </c>
      <c r="N93" s="55" t="s">
        <v>156</v>
      </c>
      <c r="O93" s="55">
        <f t="shared" si="13"/>
        <v>0.15</v>
      </c>
      <c r="P93" s="55">
        <f t="shared" si="13"/>
        <v>0.15</v>
      </c>
      <c r="Q93" s="55">
        <f t="shared" si="13"/>
        <v>0.15</v>
      </c>
      <c r="R93" s="55">
        <f t="shared" si="13"/>
        <v>0.15</v>
      </c>
      <c r="S93" s="55">
        <f t="shared" si="13"/>
        <v>0.15</v>
      </c>
      <c r="T93" s="55">
        <f t="shared" si="13"/>
        <v>0.15</v>
      </c>
      <c r="U93" s="55">
        <f t="shared" si="13"/>
        <v>0.15</v>
      </c>
      <c r="V93" s="55">
        <f t="shared" si="13"/>
        <v>0.15</v>
      </c>
      <c r="W93" s="55">
        <f t="shared" si="13"/>
        <v>0.15</v>
      </c>
      <c r="X93" s="55" t="s">
        <v>156</v>
      </c>
      <c r="Y93" s="55">
        <f t="shared" si="13"/>
        <v>0.15</v>
      </c>
      <c r="Z93" s="55">
        <f t="shared" si="13"/>
        <v>0.15</v>
      </c>
      <c r="AA93" s="55">
        <f t="shared" si="13"/>
        <v>0.15</v>
      </c>
      <c r="AB93" s="55">
        <f t="shared" si="13"/>
        <v>0.15</v>
      </c>
      <c r="AC93" s="55">
        <f t="shared" si="13"/>
        <v>0.15</v>
      </c>
      <c r="AD93" s="55" t="s">
        <v>156</v>
      </c>
      <c r="AE93" s="55">
        <f t="shared" si="13"/>
        <v>0.15</v>
      </c>
      <c r="AF93" s="55" t="s">
        <v>156</v>
      </c>
    </row>
    <row r="94" spans="1:32" x14ac:dyDescent="0.3">
      <c r="A94" s="33" t="s">
        <v>289</v>
      </c>
      <c r="B94" s="36" t="s">
        <v>181</v>
      </c>
      <c r="C94" s="36" t="s">
        <v>156</v>
      </c>
      <c r="D94" s="36" t="s">
        <v>156</v>
      </c>
      <c r="E94" s="36">
        <v>0.05</v>
      </c>
      <c r="F94" s="44" t="s">
        <v>234</v>
      </c>
      <c r="G94" s="44" t="s">
        <v>234</v>
      </c>
      <c r="H94" s="44" t="s">
        <v>234</v>
      </c>
      <c r="I94" s="45" t="str">
        <f t="shared" si="7"/>
        <v>&lt;DL</v>
      </c>
      <c r="J94" s="44" t="s">
        <v>234</v>
      </c>
      <c r="K94" s="44" t="s">
        <v>234</v>
      </c>
      <c r="L94" s="44" t="s">
        <v>234</v>
      </c>
      <c r="M94" s="44" t="s">
        <v>234</v>
      </c>
      <c r="N94" s="45" t="str">
        <f t="shared" si="8"/>
        <v>&lt;DL</v>
      </c>
      <c r="O94" s="44" t="s">
        <v>234</v>
      </c>
      <c r="P94" s="44" t="s">
        <v>234</v>
      </c>
      <c r="Q94" s="44" t="s">
        <v>234</v>
      </c>
      <c r="R94" s="44" t="s">
        <v>234</v>
      </c>
      <c r="S94" s="44" t="s">
        <v>234</v>
      </c>
      <c r="T94" s="44" t="s">
        <v>234</v>
      </c>
      <c r="U94" s="44" t="s">
        <v>234</v>
      </c>
      <c r="V94" s="44" t="s">
        <v>234</v>
      </c>
      <c r="W94" s="44" t="s">
        <v>234</v>
      </c>
      <c r="X94" s="45" t="str">
        <f t="shared" si="9"/>
        <v>&lt;DL</v>
      </c>
      <c r="Y94" s="44" t="s">
        <v>234</v>
      </c>
      <c r="Z94" s="44" t="s">
        <v>234</v>
      </c>
      <c r="AA94" s="44" t="s">
        <v>234</v>
      </c>
      <c r="AB94" s="44" t="s">
        <v>234</v>
      </c>
      <c r="AC94" s="44" t="s">
        <v>234</v>
      </c>
      <c r="AD94" s="44" t="s">
        <v>156</v>
      </c>
      <c r="AE94" s="44" t="s">
        <v>234</v>
      </c>
      <c r="AF94" s="44" t="s">
        <v>156</v>
      </c>
    </row>
    <row r="95" spans="1:32" x14ac:dyDescent="0.3">
      <c r="A95" s="33" t="s">
        <v>290</v>
      </c>
      <c r="B95" s="36" t="s">
        <v>181</v>
      </c>
      <c r="C95" s="36" t="s">
        <v>156</v>
      </c>
      <c r="D95" s="36" t="s">
        <v>156</v>
      </c>
      <c r="E95" s="36">
        <v>0.1</v>
      </c>
      <c r="F95" s="44">
        <v>0.66</v>
      </c>
      <c r="G95" s="44">
        <v>0.65</v>
      </c>
      <c r="H95" s="44">
        <v>0.66</v>
      </c>
      <c r="I95" s="45">
        <f t="shared" si="7"/>
        <v>1.5267175572519097E-2</v>
      </c>
      <c r="J95" s="44">
        <v>0.9</v>
      </c>
      <c r="K95" s="44">
        <v>0.85</v>
      </c>
      <c r="L95" s="44">
        <v>4.32</v>
      </c>
      <c r="M95" s="44">
        <v>4.3600000000000003</v>
      </c>
      <c r="N95" s="45">
        <f t="shared" si="8"/>
        <v>9.2165898617511607E-3</v>
      </c>
      <c r="O95" s="44">
        <v>3.44</v>
      </c>
      <c r="P95" s="44">
        <v>3.48</v>
      </c>
      <c r="Q95" s="44">
        <v>2.81</v>
      </c>
      <c r="R95" s="44">
        <v>0.88</v>
      </c>
      <c r="S95" s="44">
        <v>0.62</v>
      </c>
      <c r="T95" s="44">
        <v>2.74</v>
      </c>
      <c r="U95" s="44">
        <v>12.3</v>
      </c>
      <c r="V95" s="44">
        <v>6.31</v>
      </c>
      <c r="W95" s="44">
        <v>5.91</v>
      </c>
      <c r="X95" s="45">
        <f t="shared" si="9"/>
        <v>6.5466448445171771E-2</v>
      </c>
      <c r="Y95" s="44">
        <v>3.54</v>
      </c>
      <c r="Z95" s="44">
        <v>2.85</v>
      </c>
      <c r="AA95" s="44">
        <v>2.89</v>
      </c>
      <c r="AB95" s="44">
        <v>3.66</v>
      </c>
      <c r="AC95" s="44">
        <v>5.0999999999999996</v>
      </c>
      <c r="AD95" s="44" t="s">
        <v>156</v>
      </c>
      <c r="AE95" s="44" t="s">
        <v>203</v>
      </c>
      <c r="AF95" s="44" t="s">
        <v>156</v>
      </c>
    </row>
    <row r="96" spans="1:32" x14ac:dyDescent="0.3">
      <c r="A96" s="33" t="s">
        <v>291</v>
      </c>
      <c r="B96" s="36" t="s">
        <v>181</v>
      </c>
      <c r="C96" s="36">
        <v>1E-3</v>
      </c>
      <c r="D96" s="36" t="s">
        <v>156</v>
      </c>
      <c r="E96" s="36">
        <v>5.0000000000000002E-5</v>
      </c>
      <c r="F96" s="44">
        <v>5.1E-5</v>
      </c>
      <c r="G96" s="44" t="s">
        <v>224</v>
      </c>
      <c r="H96" s="44" t="s">
        <v>224</v>
      </c>
      <c r="I96" s="45" t="str">
        <f t="shared" si="7"/>
        <v>&lt;DL</v>
      </c>
      <c r="J96" s="44" t="s">
        <v>224</v>
      </c>
      <c r="K96" s="44" t="s">
        <v>224</v>
      </c>
      <c r="L96" s="44" t="s">
        <v>224</v>
      </c>
      <c r="M96" s="44" t="s">
        <v>224</v>
      </c>
      <c r="N96" s="45" t="str">
        <f t="shared" si="8"/>
        <v>&lt;DL</v>
      </c>
      <c r="O96" s="44" t="s">
        <v>224</v>
      </c>
      <c r="P96" s="44" t="s">
        <v>224</v>
      </c>
      <c r="Q96" s="44">
        <v>5.1999999999999997E-5</v>
      </c>
      <c r="R96" s="44" t="s">
        <v>224</v>
      </c>
      <c r="S96" s="44" t="s">
        <v>224</v>
      </c>
      <c r="T96" s="44">
        <v>6.6000000000000005E-5</v>
      </c>
      <c r="U96" s="44">
        <v>5.1999999999999997E-5</v>
      </c>
      <c r="V96" s="44">
        <v>1.74E-4</v>
      </c>
      <c r="W96" s="44">
        <v>1.6699999999999999E-4</v>
      </c>
      <c r="X96" s="45" t="str">
        <f t="shared" si="9"/>
        <v>&lt;2xDL</v>
      </c>
      <c r="Y96" s="44">
        <v>8.3999999999999995E-5</v>
      </c>
      <c r="Z96" s="44">
        <v>7.2999999999999999E-5</v>
      </c>
      <c r="AA96" s="44" t="s">
        <v>224</v>
      </c>
      <c r="AB96" s="48" t="s">
        <v>221</v>
      </c>
      <c r="AC96" s="48" t="s">
        <v>221</v>
      </c>
      <c r="AD96" s="44" t="s">
        <v>156</v>
      </c>
      <c r="AE96" s="44" t="s">
        <v>224</v>
      </c>
      <c r="AF96" s="44" t="s">
        <v>156</v>
      </c>
    </row>
    <row r="97" spans="1:108" x14ac:dyDescent="0.3">
      <c r="A97" s="33" t="s">
        <v>292</v>
      </c>
      <c r="B97" s="36" t="s">
        <v>181</v>
      </c>
      <c r="C97" s="36" t="s">
        <v>156</v>
      </c>
      <c r="D97" s="43" t="s">
        <v>156</v>
      </c>
      <c r="E97" s="43">
        <v>0.05</v>
      </c>
      <c r="F97" s="44">
        <v>5.53</v>
      </c>
      <c r="G97" s="44">
        <v>5.58</v>
      </c>
      <c r="H97" s="44">
        <v>5.63</v>
      </c>
      <c r="I97" s="45">
        <f t="shared" si="7"/>
        <v>8.9206066012488521E-3</v>
      </c>
      <c r="J97" s="44">
        <v>5.38</v>
      </c>
      <c r="K97" s="44">
        <v>5.48</v>
      </c>
      <c r="L97" s="44">
        <v>4.17</v>
      </c>
      <c r="M97" s="44">
        <v>4.18</v>
      </c>
      <c r="N97" s="45">
        <f t="shared" si="8"/>
        <v>2.3952095808382726E-3</v>
      </c>
      <c r="O97" s="44">
        <v>6.42</v>
      </c>
      <c r="P97" s="44">
        <v>6.48</v>
      </c>
      <c r="Q97" s="44">
        <v>3.87</v>
      </c>
      <c r="R97" s="44">
        <v>5.33</v>
      </c>
      <c r="S97" s="44">
        <v>6.01</v>
      </c>
      <c r="T97" s="44">
        <v>4.8600000000000003</v>
      </c>
      <c r="U97" s="44">
        <v>1.35</v>
      </c>
      <c r="V97" s="44">
        <v>7.53</v>
      </c>
      <c r="W97" s="44">
        <v>7.21</v>
      </c>
      <c r="X97" s="45">
        <f t="shared" si="9"/>
        <v>4.3419267299864353E-2</v>
      </c>
      <c r="Y97" s="44">
        <v>5.18</v>
      </c>
      <c r="Z97" s="44">
        <v>4.67</v>
      </c>
      <c r="AA97" s="44">
        <v>2.78</v>
      </c>
      <c r="AB97" s="44">
        <v>3.4</v>
      </c>
      <c r="AC97" s="44">
        <v>3.42</v>
      </c>
      <c r="AD97" s="44" t="s">
        <v>156</v>
      </c>
      <c r="AE97" s="44" t="s">
        <v>234</v>
      </c>
      <c r="AF97" s="44" t="s">
        <v>156</v>
      </c>
    </row>
    <row r="98" spans="1:108" x14ac:dyDescent="0.3">
      <c r="A98" s="33" t="s">
        <v>293</v>
      </c>
      <c r="B98" s="36" t="s">
        <v>181</v>
      </c>
      <c r="C98" s="57">
        <v>1E-4</v>
      </c>
      <c r="D98" s="43" t="s">
        <v>156</v>
      </c>
      <c r="E98" s="43">
        <v>1.0000000000000001E-5</v>
      </c>
      <c r="F98" s="44" t="s">
        <v>253</v>
      </c>
      <c r="G98" s="44" t="s">
        <v>253</v>
      </c>
      <c r="H98" s="44" t="s">
        <v>253</v>
      </c>
      <c r="I98" s="45" t="str">
        <f t="shared" si="7"/>
        <v>&lt;DL</v>
      </c>
      <c r="J98" s="44" t="s">
        <v>253</v>
      </c>
      <c r="K98" s="44" t="s">
        <v>253</v>
      </c>
      <c r="L98" s="44" t="s">
        <v>253</v>
      </c>
      <c r="M98" s="44" t="s">
        <v>253</v>
      </c>
      <c r="N98" s="45" t="str">
        <f t="shared" si="8"/>
        <v>&lt;DL</v>
      </c>
      <c r="O98" s="44" t="s">
        <v>253</v>
      </c>
      <c r="P98" s="44" t="s">
        <v>253</v>
      </c>
      <c r="Q98" s="44" t="s">
        <v>253</v>
      </c>
      <c r="R98" s="44" t="s">
        <v>253</v>
      </c>
      <c r="S98" s="44" t="s">
        <v>253</v>
      </c>
      <c r="T98" s="44" t="s">
        <v>253</v>
      </c>
      <c r="U98" s="44">
        <v>2.0999999999999999E-5</v>
      </c>
      <c r="V98" s="44" t="s">
        <v>253</v>
      </c>
      <c r="W98" s="44" t="s">
        <v>253</v>
      </c>
      <c r="X98" s="45" t="str">
        <f t="shared" si="9"/>
        <v>&lt;DL</v>
      </c>
      <c r="Y98" s="44" t="s">
        <v>253</v>
      </c>
      <c r="Z98" s="44" t="s">
        <v>253</v>
      </c>
      <c r="AA98" s="44" t="s">
        <v>253</v>
      </c>
      <c r="AB98" s="48" t="s">
        <v>226</v>
      </c>
      <c r="AC98" s="48" t="s">
        <v>226</v>
      </c>
      <c r="AD98" s="44" t="s">
        <v>156</v>
      </c>
      <c r="AE98" s="44" t="s">
        <v>253</v>
      </c>
      <c r="AF98" s="44" t="s">
        <v>156</v>
      </c>
    </row>
    <row r="99" spans="1:108" x14ac:dyDescent="0.3">
      <c r="A99" s="33" t="s">
        <v>294</v>
      </c>
      <c r="B99" s="36" t="s">
        <v>181</v>
      </c>
      <c r="C99" s="36" t="s">
        <v>156</v>
      </c>
      <c r="D99" s="36" t="s">
        <v>156</v>
      </c>
      <c r="E99" s="36">
        <v>0.05</v>
      </c>
      <c r="F99" s="44">
        <v>2.4900000000000002</v>
      </c>
      <c r="G99" s="44">
        <v>2.5</v>
      </c>
      <c r="H99" s="44">
        <v>2.52</v>
      </c>
      <c r="I99" s="45">
        <f t="shared" si="7"/>
        <v>7.9681274900398492E-3</v>
      </c>
      <c r="J99" s="44">
        <v>3.68</v>
      </c>
      <c r="K99" s="44">
        <v>3.3</v>
      </c>
      <c r="L99" s="44">
        <v>3.31</v>
      </c>
      <c r="M99" s="44">
        <v>3.47</v>
      </c>
      <c r="N99" s="45">
        <f t="shared" si="8"/>
        <v>4.7197640117994141E-2</v>
      </c>
      <c r="O99" s="44">
        <v>4.95</v>
      </c>
      <c r="P99" s="44">
        <v>4.96</v>
      </c>
      <c r="Q99" s="44">
        <v>4.1399999999999997</v>
      </c>
      <c r="R99" s="44">
        <v>4.9800000000000004</v>
      </c>
      <c r="S99" s="44">
        <v>4.24</v>
      </c>
      <c r="T99" s="44">
        <v>7.43</v>
      </c>
      <c r="U99" s="44">
        <v>15.2</v>
      </c>
      <c r="V99" s="44">
        <v>35.4</v>
      </c>
      <c r="W99" s="44">
        <v>34.6</v>
      </c>
      <c r="X99" s="45">
        <f t="shared" si="9"/>
        <v>2.2857142857142777E-2</v>
      </c>
      <c r="Y99" s="44">
        <v>14.7</v>
      </c>
      <c r="Z99" s="44">
        <v>11.9</v>
      </c>
      <c r="AA99" s="44">
        <v>9.6</v>
      </c>
      <c r="AB99" s="44">
        <v>12.8</v>
      </c>
      <c r="AC99" s="44">
        <v>14.4</v>
      </c>
      <c r="AD99" s="44" t="s">
        <v>156</v>
      </c>
      <c r="AE99" s="44" t="s">
        <v>234</v>
      </c>
      <c r="AF99" s="44" t="s">
        <v>156</v>
      </c>
    </row>
    <row r="100" spans="1:108" x14ac:dyDescent="0.3">
      <c r="A100" s="33" t="s">
        <v>295</v>
      </c>
      <c r="B100" s="36" t="s">
        <v>181</v>
      </c>
      <c r="C100" s="36" t="s">
        <v>156</v>
      </c>
      <c r="D100" s="36" t="s">
        <v>156</v>
      </c>
      <c r="E100" s="36">
        <v>2.0000000000000001E-4</v>
      </c>
      <c r="F100" s="44">
        <v>0.27500000000000002</v>
      </c>
      <c r="G100" s="44">
        <v>0.28100000000000003</v>
      </c>
      <c r="H100" s="44">
        <v>0.28000000000000003</v>
      </c>
      <c r="I100" s="45">
        <f t="shared" si="7"/>
        <v>3.5650623885918032E-3</v>
      </c>
      <c r="J100" s="44">
        <v>0.307</v>
      </c>
      <c r="K100" s="44">
        <v>0.26700000000000002</v>
      </c>
      <c r="L100" s="44">
        <v>0.185</v>
      </c>
      <c r="M100" s="44">
        <v>0.189</v>
      </c>
      <c r="N100" s="45">
        <f t="shared" si="8"/>
        <v>2.1390374331550822E-2</v>
      </c>
      <c r="O100" s="44">
        <v>0.40600000000000003</v>
      </c>
      <c r="P100" s="44">
        <v>0.46300000000000002</v>
      </c>
      <c r="Q100" s="44">
        <v>0.35599999999999998</v>
      </c>
      <c r="R100" s="44">
        <v>0.47699999999999998</v>
      </c>
      <c r="S100" s="44">
        <v>0.41199999999999998</v>
      </c>
      <c r="T100" s="44">
        <v>0.51200000000000001</v>
      </c>
      <c r="U100" s="44">
        <v>0.51700000000000002</v>
      </c>
      <c r="V100" s="44">
        <v>0.77100000000000002</v>
      </c>
      <c r="W100" s="44">
        <v>0.78400000000000003</v>
      </c>
      <c r="X100" s="45">
        <f t="shared" si="9"/>
        <v>1.6720257234726702E-2</v>
      </c>
      <c r="Y100" s="44">
        <v>0.59599999999999997</v>
      </c>
      <c r="Z100" s="44">
        <v>0.45400000000000001</v>
      </c>
      <c r="AA100" s="44">
        <v>0.81299999999999994</v>
      </c>
      <c r="AB100" s="44">
        <v>1.06</v>
      </c>
      <c r="AC100" s="44">
        <v>1.28</v>
      </c>
      <c r="AD100" s="44" t="s">
        <v>156</v>
      </c>
      <c r="AE100" s="44" t="s">
        <v>236</v>
      </c>
      <c r="AF100" s="44" t="s">
        <v>156</v>
      </c>
    </row>
    <row r="101" spans="1:108" x14ac:dyDescent="0.3">
      <c r="A101" s="33" t="s">
        <v>296</v>
      </c>
      <c r="B101" s="36" t="s">
        <v>181</v>
      </c>
      <c r="C101" s="36" t="s">
        <v>156</v>
      </c>
      <c r="D101" s="36" t="s">
        <v>156</v>
      </c>
      <c r="E101" s="36">
        <v>0.5</v>
      </c>
      <c r="F101" s="44">
        <v>5.8</v>
      </c>
      <c r="G101" s="44">
        <v>5.87</v>
      </c>
      <c r="H101" s="44">
        <v>5.82</v>
      </c>
      <c r="I101" s="45">
        <f t="shared" si="7"/>
        <v>8.5543199315654093E-3</v>
      </c>
      <c r="J101" s="44">
        <v>18.600000000000001</v>
      </c>
      <c r="K101" s="44">
        <v>16.399999999999999</v>
      </c>
      <c r="L101" s="44">
        <v>50.7</v>
      </c>
      <c r="M101" s="44">
        <v>52.2</v>
      </c>
      <c r="N101" s="45">
        <f t="shared" si="8"/>
        <v>2.9154518950437316E-2</v>
      </c>
      <c r="O101" s="44">
        <v>144</v>
      </c>
      <c r="P101" s="44">
        <v>162</v>
      </c>
      <c r="Q101" s="44">
        <v>137</v>
      </c>
      <c r="R101" s="44">
        <v>276</v>
      </c>
      <c r="S101" s="44">
        <v>221</v>
      </c>
      <c r="T101" s="44">
        <v>165</v>
      </c>
      <c r="U101" s="44">
        <v>221</v>
      </c>
      <c r="V101" s="44">
        <v>245</v>
      </c>
      <c r="W101" s="44">
        <v>245</v>
      </c>
      <c r="X101" s="45">
        <f t="shared" si="9"/>
        <v>0</v>
      </c>
      <c r="Y101" s="44">
        <v>187</v>
      </c>
      <c r="Z101" s="44">
        <v>139</v>
      </c>
      <c r="AA101" s="44">
        <v>243</v>
      </c>
      <c r="AB101" s="44">
        <v>328</v>
      </c>
      <c r="AC101" s="44">
        <v>503</v>
      </c>
      <c r="AD101" s="44" t="s">
        <v>156</v>
      </c>
      <c r="AE101" s="44" t="s">
        <v>187</v>
      </c>
      <c r="AF101" s="44" t="s">
        <v>156</v>
      </c>
    </row>
    <row r="102" spans="1:108" x14ac:dyDescent="0.3">
      <c r="A102" s="33" t="s">
        <v>297</v>
      </c>
      <c r="B102" s="36" t="s">
        <v>181</v>
      </c>
      <c r="C102" s="36">
        <v>8.0000000000000004E-4</v>
      </c>
      <c r="D102" s="36" t="s">
        <v>156</v>
      </c>
      <c r="E102" s="36">
        <v>1.0000000000000001E-5</v>
      </c>
      <c r="F102" s="44" t="s">
        <v>253</v>
      </c>
      <c r="G102" s="44" t="s">
        <v>253</v>
      </c>
      <c r="H102" s="44" t="s">
        <v>253</v>
      </c>
      <c r="I102" s="45" t="str">
        <f t="shared" si="7"/>
        <v>&lt;DL</v>
      </c>
      <c r="J102" s="44" t="s">
        <v>253</v>
      </c>
      <c r="K102" s="44" t="s">
        <v>253</v>
      </c>
      <c r="L102" s="44" t="s">
        <v>253</v>
      </c>
      <c r="M102" s="44" t="s">
        <v>253</v>
      </c>
      <c r="N102" s="45" t="str">
        <f t="shared" si="8"/>
        <v>&lt;DL</v>
      </c>
      <c r="O102" s="44">
        <v>7.3999999999999996E-5</v>
      </c>
      <c r="P102" s="44">
        <v>9.0000000000000006E-5</v>
      </c>
      <c r="Q102" s="44">
        <v>1.5E-5</v>
      </c>
      <c r="R102" s="44" t="s">
        <v>253</v>
      </c>
      <c r="S102" s="44" t="s">
        <v>253</v>
      </c>
      <c r="T102" s="44" t="s">
        <v>253</v>
      </c>
      <c r="U102" s="44">
        <v>2.1499999999999999E-4</v>
      </c>
      <c r="V102" s="44" t="s">
        <v>253</v>
      </c>
      <c r="W102" s="44" t="s">
        <v>253</v>
      </c>
      <c r="X102" s="45" t="str">
        <f t="shared" si="9"/>
        <v>&lt;DL</v>
      </c>
      <c r="Y102" s="44" t="s">
        <v>253</v>
      </c>
      <c r="Z102" s="44" t="s">
        <v>253</v>
      </c>
      <c r="AA102" s="44">
        <v>5.5999999999999999E-5</v>
      </c>
      <c r="AB102" s="44">
        <v>6.3E-5</v>
      </c>
      <c r="AC102" s="44">
        <v>1.21E-4</v>
      </c>
      <c r="AD102" s="44" t="s">
        <v>156</v>
      </c>
      <c r="AE102" s="44" t="s">
        <v>253</v>
      </c>
      <c r="AF102" s="44" t="s">
        <v>156</v>
      </c>
    </row>
    <row r="103" spans="1:108" x14ac:dyDescent="0.3">
      <c r="A103" s="33" t="s">
        <v>298</v>
      </c>
      <c r="B103" s="36" t="s">
        <v>181</v>
      </c>
      <c r="C103" s="36" t="s">
        <v>156</v>
      </c>
      <c r="D103" s="36" t="s">
        <v>156</v>
      </c>
      <c r="E103" s="36">
        <v>1E-4</v>
      </c>
      <c r="F103" s="44" t="s">
        <v>221</v>
      </c>
      <c r="G103" s="44" t="s">
        <v>221</v>
      </c>
      <c r="H103" s="44" t="s">
        <v>221</v>
      </c>
      <c r="I103" s="45" t="str">
        <f t="shared" si="7"/>
        <v>&lt;DL</v>
      </c>
      <c r="J103" s="44" t="s">
        <v>221</v>
      </c>
      <c r="K103" s="44" t="s">
        <v>221</v>
      </c>
      <c r="L103" s="44" t="s">
        <v>221</v>
      </c>
      <c r="M103" s="44" t="s">
        <v>221</v>
      </c>
      <c r="N103" s="45" t="str">
        <f t="shared" si="8"/>
        <v>&lt;DL</v>
      </c>
      <c r="O103" s="44" t="s">
        <v>221</v>
      </c>
      <c r="P103" s="44" t="s">
        <v>221</v>
      </c>
      <c r="Q103" s="44" t="s">
        <v>221</v>
      </c>
      <c r="R103" s="44" t="s">
        <v>221</v>
      </c>
      <c r="S103" s="44" t="s">
        <v>221</v>
      </c>
      <c r="T103" s="44" t="s">
        <v>221</v>
      </c>
      <c r="U103" s="44" t="s">
        <v>221</v>
      </c>
      <c r="V103" s="44" t="s">
        <v>221</v>
      </c>
      <c r="W103" s="44" t="s">
        <v>221</v>
      </c>
      <c r="X103" s="45" t="str">
        <f t="shared" si="9"/>
        <v>&lt;DL</v>
      </c>
      <c r="Y103" s="44" t="s">
        <v>221</v>
      </c>
      <c r="Z103" s="44" t="s">
        <v>221</v>
      </c>
      <c r="AA103" s="44" t="s">
        <v>221</v>
      </c>
      <c r="AB103" s="48" t="s">
        <v>236</v>
      </c>
      <c r="AC103" s="48" t="s">
        <v>236</v>
      </c>
      <c r="AD103" s="44" t="s">
        <v>156</v>
      </c>
      <c r="AE103" s="44" t="s">
        <v>221</v>
      </c>
      <c r="AF103" s="44" t="s">
        <v>156</v>
      </c>
    </row>
    <row r="104" spans="1:108" x14ac:dyDescent="0.3">
      <c r="A104" s="33" t="s">
        <v>299</v>
      </c>
      <c r="B104" s="36" t="s">
        <v>181</v>
      </c>
      <c r="C104" s="36" t="s">
        <v>156</v>
      </c>
      <c r="D104" s="36" t="s">
        <v>156</v>
      </c>
      <c r="E104" s="36">
        <v>2.9999999999999997E-4</v>
      </c>
      <c r="F104" s="44" t="s">
        <v>262</v>
      </c>
      <c r="G104" s="44" t="s">
        <v>262</v>
      </c>
      <c r="H104" s="44" t="s">
        <v>262</v>
      </c>
      <c r="I104" s="45" t="str">
        <f t="shared" si="7"/>
        <v>&lt;DL</v>
      </c>
      <c r="J104" s="44" t="s">
        <v>262</v>
      </c>
      <c r="K104" s="44" t="s">
        <v>262</v>
      </c>
      <c r="L104" s="44" t="s">
        <v>262</v>
      </c>
      <c r="M104" s="44" t="s">
        <v>262</v>
      </c>
      <c r="N104" s="45" t="str">
        <f t="shared" si="8"/>
        <v>&lt;DL</v>
      </c>
      <c r="O104" s="44" t="s">
        <v>262</v>
      </c>
      <c r="P104" s="44" t="s">
        <v>262</v>
      </c>
      <c r="Q104" s="44" t="s">
        <v>262</v>
      </c>
      <c r="R104" s="44" t="s">
        <v>262</v>
      </c>
      <c r="S104" s="44" t="s">
        <v>262</v>
      </c>
      <c r="T104" s="44" t="s">
        <v>262</v>
      </c>
      <c r="U104" s="44" t="s">
        <v>262</v>
      </c>
      <c r="V104" s="48" t="s">
        <v>260</v>
      </c>
      <c r="W104" s="48" t="s">
        <v>260</v>
      </c>
      <c r="X104" s="45" t="str">
        <f t="shared" si="9"/>
        <v>&lt;DL</v>
      </c>
      <c r="Y104" s="44" t="s">
        <v>262</v>
      </c>
      <c r="Z104" s="44" t="s">
        <v>262</v>
      </c>
      <c r="AA104" s="44" t="s">
        <v>262</v>
      </c>
      <c r="AB104" s="48" t="s">
        <v>261</v>
      </c>
      <c r="AC104" s="48" t="s">
        <v>261</v>
      </c>
      <c r="AD104" s="44" t="s">
        <v>156</v>
      </c>
      <c r="AE104" s="44" t="s">
        <v>262</v>
      </c>
      <c r="AF104" s="44" t="s">
        <v>156</v>
      </c>
    </row>
    <row r="105" spans="1:108" x14ac:dyDescent="0.3">
      <c r="A105" s="33" t="s">
        <v>300</v>
      </c>
      <c r="B105" s="36" t="s">
        <v>181</v>
      </c>
      <c r="C105" s="36">
        <v>1.4999999999999999E-2</v>
      </c>
      <c r="D105" s="36" t="s">
        <v>156</v>
      </c>
      <c r="E105" s="36">
        <v>1.0000000000000001E-5</v>
      </c>
      <c r="F105" s="44">
        <v>6.11E-4</v>
      </c>
      <c r="G105" s="44">
        <v>5.9999999999999995E-4</v>
      </c>
      <c r="H105" s="44">
        <v>6.0599999999999998E-4</v>
      </c>
      <c r="I105" s="45">
        <f t="shared" si="7"/>
        <v>9.9502487562189677E-3</v>
      </c>
      <c r="J105" s="44">
        <v>7.2499999999999995E-4</v>
      </c>
      <c r="K105" s="44">
        <v>6.1899999999999998E-4</v>
      </c>
      <c r="L105" s="44">
        <v>8.0000000000000007E-5</v>
      </c>
      <c r="M105" s="44">
        <v>8.2000000000000001E-5</v>
      </c>
      <c r="N105" s="45">
        <f t="shared" si="8"/>
        <v>2.4691358024691287E-2</v>
      </c>
      <c r="O105" s="44">
        <v>4.2700000000000004E-3</v>
      </c>
      <c r="P105" s="44">
        <v>4.5500000000000002E-3</v>
      </c>
      <c r="Q105" s="44">
        <v>1.9300000000000001E-3</v>
      </c>
      <c r="R105" s="44" t="s">
        <v>253</v>
      </c>
      <c r="S105" s="44" t="s">
        <v>253</v>
      </c>
      <c r="T105" s="44">
        <v>2.8900000000000002E-3</v>
      </c>
      <c r="U105" s="44">
        <v>9.6900000000000003E-4</v>
      </c>
      <c r="V105" s="44">
        <v>1.5499999999999999E-3</v>
      </c>
      <c r="W105" s="44">
        <v>1.65E-3</v>
      </c>
      <c r="X105" s="45">
        <f t="shared" si="9"/>
        <v>6.2500000000000028E-2</v>
      </c>
      <c r="Y105" s="44">
        <v>2.3400000000000001E-3</v>
      </c>
      <c r="Z105" s="44">
        <v>1.5499999999999999E-3</v>
      </c>
      <c r="AA105" s="44">
        <v>3.2200000000000002E-3</v>
      </c>
      <c r="AB105" s="44">
        <v>4.1700000000000001E-3</v>
      </c>
      <c r="AC105" s="44">
        <v>3.8899999999999998E-3</v>
      </c>
      <c r="AD105" s="44" t="s">
        <v>156</v>
      </c>
      <c r="AE105" s="44" t="s">
        <v>253</v>
      </c>
      <c r="AF105" s="44" t="s">
        <v>156</v>
      </c>
    </row>
    <row r="106" spans="1:108" x14ac:dyDescent="0.3">
      <c r="A106" s="33" t="s">
        <v>301</v>
      </c>
      <c r="B106" s="36" t="s">
        <v>181</v>
      </c>
      <c r="C106" s="36" t="s">
        <v>156</v>
      </c>
      <c r="D106" s="36" t="s">
        <v>156</v>
      </c>
      <c r="E106" s="36">
        <v>5.0000000000000001E-4</v>
      </c>
      <c r="F106" s="58" t="s">
        <v>238</v>
      </c>
      <c r="G106" s="58" t="s">
        <v>238</v>
      </c>
      <c r="H106" s="58" t="s">
        <v>238</v>
      </c>
      <c r="I106" s="45" t="str">
        <f t="shared" si="7"/>
        <v>&lt;DL</v>
      </c>
      <c r="J106" s="58" t="s">
        <v>238</v>
      </c>
      <c r="K106" s="58" t="s">
        <v>238</v>
      </c>
      <c r="L106" s="58" t="s">
        <v>238</v>
      </c>
      <c r="M106" s="58" t="s">
        <v>238</v>
      </c>
      <c r="N106" s="45" t="str">
        <f t="shared" si="8"/>
        <v>&lt;DL</v>
      </c>
      <c r="O106" s="58" t="s">
        <v>238</v>
      </c>
      <c r="P106" s="58" t="s">
        <v>238</v>
      </c>
      <c r="Q106" s="58" t="s">
        <v>238</v>
      </c>
      <c r="R106" s="58" t="s">
        <v>238</v>
      </c>
      <c r="S106" s="58" t="s">
        <v>238</v>
      </c>
      <c r="T106" s="58" t="s">
        <v>238</v>
      </c>
      <c r="U106" s="58" t="s">
        <v>238</v>
      </c>
      <c r="V106" s="58">
        <v>1.2199999999999999E-3</v>
      </c>
      <c r="W106" s="58">
        <v>1.16E-3</v>
      </c>
      <c r="X106" s="45" t="str">
        <f t="shared" si="9"/>
        <v>&lt;2xDL</v>
      </c>
      <c r="Y106" s="58" t="s">
        <v>238</v>
      </c>
      <c r="Z106" s="58" t="s">
        <v>238</v>
      </c>
      <c r="AA106" s="58" t="s">
        <v>238</v>
      </c>
      <c r="AB106" s="59" t="s">
        <v>210</v>
      </c>
      <c r="AC106" s="59" t="s">
        <v>210</v>
      </c>
      <c r="AD106" s="58" t="s">
        <v>156</v>
      </c>
      <c r="AE106" s="58" t="s">
        <v>238</v>
      </c>
      <c r="AF106" s="58" t="s">
        <v>156</v>
      </c>
    </row>
    <row r="107" spans="1:108" x14ac:dyDescent="0.3">
      <c r="A107" s="60" t="s">
        <v>302</v>
      </c>
      <c r="B107" s="61" t="s">
        <v>181</v>
      </c>
      <c r="C107" s="36">
        <v>0.03</v>
      </c>
      <c r="D107" s="62" t="s">
        <v>156</v>
      </c>
      <c r="E107" s="62">
        <v>1E-3</v>
      </c>
      <c r="F107" s="63" t="s">
        <v>210</v>
      </c>
      <c r="G107" s="63">
        <v>1.1000000000000001E-3</v>
      </c>
      <c r="H107" s="63" t="s">
        <v>210</v>
      </c>
      <c r="I107" s="45" t="str">
        <f t="shared" si="7"/>
        <v>&lt;DL</v>
      </c>
      <c r="J107" s="63">
        <v>2.7000000000000001E-3</v>
      </c>
      <c r="K107" s="63" t="s">
        <v>210</v>
      </c>
      <c r="L107" s="63" t="s">
        <v>210</v>
      </c>
      <c r="M107" s="63" t="s">
        <v>210</v>
      </c>
      <c r="N107" s="45" t="str">
        <f t="shared" si="8"/>
        <v>&lt;DL</v>
      </c>
      <c r="O107" s="63">
        <v>0.58499999999999996</v>
      </c>
      <c r="P107" s="63">
        <v>0.93100000000000005</v>
      </c>
      <c r="Q107" s="63">
        <v>7.1800000000000003E-2</v>
      </c>
      <c r="R107" s="63">
        <v>4.41</v>
      </c>
      <c r="S107" s="63">
        <v>2.2799999999999998</v>
      </c>
      <c r="T107" s="63">
        <v>1.9E-3</v>
      </c>
      <c r="U107" s="63">
        <v>2.24E-2</v>
      </c>
      <c r="V107" s="63">
        <v>6.7000000000000002E-3</v>
      </c>
      <c r="W107" s="63">
        <v>6.0000000000000001E-3</v>
      </c>
      <c r="X107" s="45">
        <f t="shared" si="9"/>
        <v>0.11023622047244097</v>
      </c>
      <c r="Y107" s="63">
        <v>3.3E-3</v>
      </c>
      <c r="Z107" s="63">
        <v>2.8E-3</v>
      </c>
      <c r="AA107" s="63">
        <v>0.21099999999999999</v>
      </c>
      <c r="AB107" s="63">
        <v>0.42699999999999999</v>
      </c>
      <c r="AC107" s="63">
        <v>0.66100000000000003</v>
      </c>
      <c r="AD107" s="63" t="s">
        <v>156</v>
      </c>
      <c r="AE107" s="63" t="s">
        <v>210</v>
      </c>
      <c r="AF107" s="63" t="s">
        <v>156</v>
      </c>
    </row>
    <row r="108" spans="1:108" x14ac:dyDescent="0.3">
      <c r="A108" s="74"/>
      <c r="B108" s="75"/>
      <c r="C108" s="75"/>
      <c r="D108" s="76"/>
      <c r="E108" s="76"/>
      <c r="F108" s="91"/>
      <c r="G108" s="91"/>
      <c r="H108" s="91"/>
      <c r="I108" s="89"/>
      <c r="J108" s="91"/>
      <c r="K108" s="91"/>
      <c r="L108" s="91"/>
      <c r="M108" s="91"/>
      <c r="N108" s="89"/>
      <c r="O108" s="91"/>
      <c r="P108" s="91"/>
      <c r="Q108" s="91"/>
      <c r="R108" s="91"/>
      <c r="S108" s="91"/>
      <c r="T108" s="91"/>
      <c r="U108" s="91"/>
      <c r="V108" s="91"/>
      <c r="W108" s="91"/>
      <c r="X108" s="89"/>
      <c r="Y108" s="91"/>
      <c r="Z108" s="91"/>
      <c r="AA108" s="91"/>
      <c r="AB108" s="91"/>
      <c r="AC108" s="91"/>
      <c r="AD108" s="91"/>
      <c r="AE108" s="91"/>
      <c r="AF108" s="91"/>
    </row>
    <row r="109" spans="1:108" x14ac:dyDescent="0.3">
      <c r="A109" s="74"/>
      <c r="B109" s="75"/>
      <c r="C109" s="75"/>
      <c r="D109" s="76"/>
      <c r="E109" s="76"/>
      <c r="F109" s="91"/>
      <c r="G109" s="91"/>
      <c r="H109" s="91"/>
      <c r="I109" s="89"/>
      <c r="J109" s="91"/>
      <c r="K109" s="91"/>
      <c r="L109" s="91"/>
      <c r="M109" s="91"/>
      <c r="N109" s="89"/>
      <c r="O109" s="91"/>
      <c r="P109" s="91"/>
      <c r="Q109" s="91"/>
      <c r="R109" s="91"/>
      <c r="S109" s="91"/>
      <c r="T109" s="91"/>
      <c r="U109" s="91"/>
      <c r="V109" s="91"/>
      <c r="W109" s="91"/>
      <c r="X109" s="89"/>
      <c r="Y109" s="91"/>
      <c r="Z109" s="91"/>
      <c r="AA109" s="91"/>
      <c r="AB109" s="91"/>
      <c r="AC109" s="91"/>
      <c r="AD109" s="91"/>
      <c r="AE109" s="91"/>
      <c r="AF109" s="91"/>
    </row>
    <row r="110" spans="1:108" ht="15" customHeight="1" x14ac:dyDescent="0.3">
      <c r="A110" s="124" t="s">
        <v>303</v>
      </c>
      <c r="B110" s="124"/>
      <c r="C110" s="124"/>
      <c r="D110" s="124"/>
      <c r="E110" s="124"/>
      <c r="F110" s="64"/>
      <c r="G110" s="64"/>
      <c r="H110" s="64"/>
      <c r="I110" s="65"/>
      <c r="J110" s="65"/>
      <c r="K110" s="64"/>
      <c r="L110" s="64"/>
      <c r="M110" s="64"/>
      <c r="N110" s="65"/>
      <c r="O110" s="65"/>
      <c r="P110" s="64"/>
      <c r="Q110" s="64"/>
      <c r="R110" s="64"/>
      <c r="S110" s="64"/>
      <c r="T110" s="64"/>
      <c r="U110" s="64"/>
      <c r="V110" s="64"/>
      <c r="W110" s="64"/>
      <c r="X110" s="65"/>
      <c r="Z110" s="64"/>
      <c r="AA110" s="64"/>
      <c r="AB110" s="64"/>
      <c r="AC110" s="64"/>
      <c r="AD110" s="64" t="s">
        <v>169</v>
      </c>
      <c r="AE110" s="64"/>
      <c r="AF110" s="64"/>
      <c r="AG110" s="64" t="s">
        <v>169</v>
      </c>
      <c r="AH110" s="64"/>
      <c r="AI110" s="65"/>
      <c r="AJ110" s="64"/>
      <c r="AK110" s="64"/>
      <c r="AL110" s="64"/>
      <c r="AM110" s="64"/>
      <c r="AN110" s="64"/>
      <c r="AO110" s="64"/>
      <c r="AP110" s="64"/>
      <c r="AQ110" s="64"/>
      <c r="AR110" s="64"/>
      <c r="AS110" s="64"/>
      <c r="AT110" s="64"/>
      <c r="AU110" s="64"/>
    </row>
    <row r="111" spans="1:108" ht="21" customHeight="1" x14ac:dyDescent="0.3">
      <c r="A111" s="124"/>
      <c r="B111" s="124"/>
      <c r="C111" s="124"/>
      <c r="D111" s="124"/>
      <c r="E111" s="124"/>
      <c r="G111" s="26" t="s">
        <v>304</v>
      </c>
    </row>
    <row r="112" spans="1:108" s="70" customFormat="1" ht="19.5" customHeight="1" x14ac:dyDescent="0.3">
      <c r="A112" s="66" t="s">
        <v>305</v>
      </c>
      <c r="B112" s="67"/>
      <c r="C112" s="68"/>
      <c r="D112" s="68"/>
      <c r="E112" s="69"/>
      <c r="F112" s="26"/>
      <c r="G112" s="26" t="s">
        <v>408</v>
      </c>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row>
    <row r="113" spans="1:108" s="70" customFormat="1" ht="15" customHeight="1" x14ac:dyDescent="0.3">
      <c r="A113" s="125" t="s">
        <v>306</v>
      </c>
      <c r="B113" s="126"/>
      <c r="C113" s="126"/>
      <c r="D113" s="126"/>
      <c r="E113" s="127"/>
      <c r="F113" s="26"/>
      <c r="G113" s="26" t="s">
        <v>410</v>
      </c>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row>
    <row r="114" spans="1:108" s="70" customFormat="1" x14ac:dyDescent="0.3">
      <c r="A114" s="107" t="s">
        <v>307</v>
      </c>
      <c r="B114" s="108"/>
      <c r="C114" s="108"/>
      <c r="D114" s="108"/>
      <c r="E114" s="109"/>
      <c r="F114" s="26"/>
      <c r="G114" s="26" t="s">
        <v>407</v>
      </c>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row>
    <row r="115" spans="1:108" s="70" customFormat="1" ht="15" customHeight="1" x14ac:dyDescent="0.3">
      <c r="A115" s="110" t="s">
        <v>308</v>
      </c>
      <c r="B115" s="111"/>
      <c r="C115" s="111"/>
      <c r="D115" s="111"/>
      <c r="E115" s="112"/>
      <c r="F115" s="26"/>
      <c r="G115" s="26" t="s">
        <v>411</v>
      </c>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row>
    <row r="116" spans="1:108" s="70" customFormat="1" x14ac:dyDescent="0.3">
      <c r="A116" s="113" t="s">
        <v>309</v>
      </c>
      <c r="B116" s="114"/>
      <c r="C116" s="114"/>
      <c r="D116" s="114"/>
      <c r="E116" s="115"/>
      <c r="F116" s="26"/>
      <c r="G116" s="26" t="s">
        <v>412</v>
      </c>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row>
    <row r="117" spans="1:108" s="70" customFormat="1" x14ac:dyDescent="0.3">
      <c r="A117" s="71" t="s">
        <v>310</v>
      </c>
      <c r="B117" s="72"/>
      <c r="C117" s="72"/>
      <c r="D117" s="72"/>
      <c r="E117" s="73"/>
      <c r="F117" s="26"/>
      <c r="G117" s="26" t="s">
        <v>413</v>
      </c>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row>
    <row r="118" spans="1:108" s="70" customFormat="1" x14ac:dyDescent="0.3">
      <c r="A118" s="116" t="s">
        <v>311</v>
      </c>
      <c r="B118" s="117"/>
      <c r="C118" s="117"/>
      <c r="D118" s="117"/>
      <c r="E118" s="118"/>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row>
    <row r="119" spans="1:108" s="70" customFormat="1" x14ac:dyDescent="0.3">
      <c r="A119" s="119"/>
      <c r="B119" s="120"/>
      <c r="C119" s="120"/>
      <c r="D119" s="120"/>
      <c r="E119" s="121"/>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row>
    <row r="120" spans="1:108" x14ac:dyDescent="0.3">
      <c r="A120" s="74"/>
      <c r="B120" s="75"/>
      <c r="C120" s="75"/>
      <c r="D120" s="76"/>
      <c r="E120" s="76"/>
    </row>
    <row r="121" spans="1:108" x14ac:dyDescent="0.3">
      <c r="A121" s="74"/>
      <c r="B121" s="75"/>
      <c r="C121" s="75"/>
      <c r="D121" s="76"/>
      <c r="E121" s="76"/>
    </row>
    <row r="123" spans="1:108" ht="15" customHeight="1" x14ac:dyDescent="0.3"/>
  </sheetData>
  <sheetProtection password="DB3E" sheet="1" objects="1" scenarios="1"/>
  <mergeCells count="10">
    <mergeCell ref="A114:E114"/>
    <mergeCell ref="A115:E115"/>
    <mergeCell ref="A116:E116"/>
    <mergeCell ref="A118:E119"/>
    <mergeCell ref="A2:A5"/>
    <mergeCell ref="B2:B5"/>
    <mergeCell ref="C2:C5"/>
    <mergeCell ref="D2:D5"/>
    <mergeCell ref="A110:E111"/>
    <mergeCell ref="A113:E113"/>
  </mergeCells>
  <conditionalFormatting sqref="J38:M38 J83:M83 Y83:AC83 AE83 F83:H83 F38:H38 F53:H53 Y38:AF38 O83:W83 O38:W38">
    <cfRule type="cellIs" priority="11" stopIfTrue="1" operator="greaterThan">
      <formula>""""""</formula>
    </cfRule>
    <cfRule type="cellIs" priority="156" stopIfTrue="1" operator="equal">
      <formula>$D$36</formula>
    </cfRule>
  </conditionalFormatting>
  <conditionalFormatting sqref="J46:M46 Y46:AF46 J86:M86 Y86:AC86 AE86 F86:H86 F46:H46 O46:W46 F47:AF47 O86:W86">
    <cfRule type="cellIs" priority="14" stopIfTrue="1" operator="equal">
      <formula>$D$49</formula>
    </cfRule>
    <cfRule type="cellIs" priority="15" stopIfTrue="1" operator="greaterThan">
      <formula>""""""</formula>
    </cfRule>
  </conditionalFormatting>
  <conditionalFormatting sqref="J15:M15 Y15:AF15 F15:H15 O15:W15">
    <cfRule type="cellIs" priority="356" stopIfTrue="1" operator="greaterThan">
      <formula>""""""</formula>
    </cfRule>
    <cfRule type="cellIs" priority="357" stopIfTrue="1" operator="equal">
      <formula>$C$15</formula>
    </cfRule>
    <cfRule type="cellIs" dxfId="209" priority="358" operator="greaterThan">
      <formula>$D$15</formula>
    </cfRule>
  </conditionalFormatting>
  <conditionalFormatting sqref="J14:M14 Y14:AF14 F14:H14 O14:W14">
    <cfRule type="cellIs" dxfId="208" priority="353" stopIfTrue="1" operator="notBetween">
      <formula>6</formula>
      <formula>9</formula>
    </cfRule>
    <cfRule type="cellIs" dxfId="207" priority="354" operator="notBetween">
      <formula>6.5</formula>
      <formula>8.5</formula>
    </cfRule>
    <cfRule type="cellIs" dxfId="206" priority="355" operator="notBetween">
      <formula>6</formula>
      <formula>8.5</formula>
    </cfRule>
  </conditionalFormatting>
  <conditionalFormatting sqref="J28:M28 Y28:AF28 F28:H28 O28:W28">
    <cfRule type="cellIs" priority="347" stopIfTrue="1" operator="equal">
      <formula>$C$27</formula>
    </cfRule>
    <cfRule type="cellIs" priority="348" stopIfTrue="1" operator="greaterThan">
      <formula>""""""</formula>
    </cfRule>
    <cfRule type="cellIs" dxfId="205" priority="349" operator="greaterThan">
      <formula>$D$28</formula>
    </cfRule>
  </conditionalFormatting>
  <conditionalFormatting sqref="J45:M45 Y45:AF45 F45:H45 O45:W45">
    <cfRule type="cellIs" priority="338" stopIfTrue="1" operator="equal">
      <formula>$D$48</formula>
    </cfRule>
    <cfRule type="cellIs" priority="415" stopIfTrue="1" operator="greaterThan">
      <formula>""""""</formula>
    </cfRule>
    <cfRule type="cellIs" dxfId="204" priority="416" operator="greaterThan">
      <formula>$D$45</formula>
    </cfRule>
    <cfRule type="cellIs" dxfId="203" priority="417" operator="greaterThan">
      <formula>$C$45</formula>
    </cfRule>
  </conditionalFormatting>
  <conditionalFormatting sqref="J89:M89 Y89:AF89 F89:H89 O89:W89">
    <cfRule type="cellIs" priority="330" stopIfTrue="1" operator="greaterThan">
      <formula>""""""</formula>
    </cfRule>
    <cfRule type="cellIs" priority="331" stopIfTrue="1" operator="equal">
      <formula>$C$89</formula>
    </cfRule>
    <cfRule type="cellIs" dxfId="202" priority="332" operator="greaterThan">
      <formula>$D$89</formula>
    </cfRule>
  </conditionalFormatting>
  <conditionalFormatting sqref="J21:M21 Y21:AF21 F21:H21 O21:W21">
    <cfRule type="cellIs" priority="333" stopIfTrue="1" operator="greaterThan">
      <formula>""""""</formula>
    </cfRule>
    <cfRule type="cellIs" priority="334" stopIfTrue="1" operator="equal">
      <formula>$D$21</formula>
    </cfRule>
    <cfRule type="cellIs" dxfId="201" priority="335" operator="greaterThan">
      <formula>$C$21</formula>
    </cfRule>
  </conditionalFormatting>
  <conditionalFormatting sqref="J23:M23 Y23:AF23 F23:H23 O23:W23">
    <cfRule type="cellIs" priority="350" stopIfTrue="1" operator="equal">
      <formula>$D$23</formula>
    </cfRule>
    <cfRule type="cellIs" priority="351" stopIfTrue="1" operator="greaterThan">
      <formula>""""""</formula>
    </cfRule>
    <cfRule type="cellIs" dxfId="200" priority="352" operator="greaterThan">
      <formula>$C$23</formula>
    </cfRule>
  </conditionalFormatting>
  <conditionalFormatting sqref="J24:M24 Y24:AF24 F24:H24 O24:W24">
    <cfRule type="cellIs" priority="430" stopIfTrue="1" operator="equal">
      <formula>$D$24</formula>
    </cfRule>
    <cfRule type="cellIs" priority="431" stopIfTrue="1" operator="greaterThan">
      <formula>""""""</formula>
    </cfRule>
    <cfRule type="cellIs" dxfId="199" priority="432" operator="greaterThan">
      <formula>$C$24</formula>
    </cfRule>
  </conditionalFormatting>
  <conditionalFormatting sqref="J25:M25 Y25:AF25 F25:H25 O25:W25">
    <cfRule type="cellIs" priority="424" stopIfTrue="1" operator="equal">
      <formula>$C$27</formula>
    </cfRule>
    <cfRule type="cellIs" priority="425" stopIfTrue="1" operator="greaterThan">
      <formula>""""""</formula>
    </cfRule>
    <cfRule type="cellIs" dxfId="198" priority="426" operator="greaterThan">
      <formula>$D$27</formula>
    </cfRule>
    <cfRule type="cellIs" priority="427" stopIfTrue="1" operator="equal">
      <formula>$D$25</formula>
    </cfRule>
    <cfRule type="cellIs" priority="428" stopIfTrue="1" operator="greaterThan">
      <formula>""""""</formula>
    </cfRule>
    <cfRule type="cellIs" dxfId="197" priority="429" operator="greaterThan">
      <formula>$C$25</formula>
    </cfRule>
  </conditionalFormatting>
  <conditionalFormatting sqref="J31:M31 Y31:AF31 F31:H31 O31:W31">
    <cfRule type="cellIs" priority="421" stopIfTrue="1" operator="equal">
      <formula>$D$31</formula>
    </cfRule>
    <cfRule type="cellIs" priority="422" stopIfTrue="1" operator="greaterThan">
      <formula>""""""</formula>
    </cfRule>
    <cfRule type="cellIs" dxfId="196" priority="423" operator="greaterThan">
      <formula>$C$31</formula>
    </cfRule>
  </conditionalFormatting>
  <conditionalFormatting sqref="J32:M32 Y32:AF32 F32:H32 O32:W32">
    <cfRule type="cellIs" priority="437" stopIfTrue="1" operator="greaterThan">
      <formula>""""""</formula>
    </cfRule>
    <cfRule type="cellIs" priority="438" stopIfTrue="1" operator="equal">
      <formula>$C$32</formula>
    </cfRule>
    <cfRule type="cellIs" dxfId="195" priority="439" operator="greaterThan">
      <formula>$D$32</formula>
    </cfRule>
  </conditionalFormatting>
  <conditionalFormatting sqref="J33:M33 Y33:AF33 F33:H33 O33:W33">
    <cfRule type="cellIs" priority="362" stopIfTrue="1" operator="equal">
      <formula>$D$31</formula>
    </cfRule>
    <cfRule type="cellIs" priority="418" stopIfTrue="1" operator="greaterThan">
      <formula>""""""</formula>
    </cfRule>
    <cfRule type="cellIs" dxfId="194" priority="419" operator="greaterThan">
      <formula>$D$33</formula>
    </cfRule>
    <cfRule type="cellIs" dxfId="193" priority="420" operator="greaterThan">
      <formula>$C$33</formula>
    </cfRule>
  </conditionalFormatting>
  <conditionalFormatting sqref="J34:M34 Y34:AF34 F34:H34 O34:W34">
    <cfRule type="cellIs" priority="344" stopIfTrue="1" operator="greaterThan">
      <formula>""""""</formula>
    </cfRule>
    <cfRule type="cellIs" priority="345" stopIfTrue="1" operator="equal">
      <formula>$C$34</formula>
    </cfRule>
    <cfRule type="cellIs" dxfId="192" priority="346" operator="greaterThan">
      <formula>$D$34</formula>
    </cfRule>
  </conditionalFormatting>
  <conditionalFormatting sqref="J41:M41 Y41:AF41 F41:H41 O41:W41">
    <cfRule type="cellIs" priority="340" stopIfTrue="1" operator="equal">
      <formula>$D$36</formula>
    </cfRule>
    <cfRule type="cellIs" priority="341" stopIfTrue="1" operator="greaterThan">
      <formula>""""""</formula>
    </cfRule>
    <cfRule type="cellIs" dxfId="191" priority="342" operator="greaterThan">
      <formula>$D$41</formula>
    </cfRule>
    <cfRule type="cellIs" dxfId="190" priority="343" operator="greaterThan">
      <formula>$C$41</formula>
    </cfRule>
  </conditionalFormatting>
  <conditionalFormatting sqref="J50:M50 Y50:AF50 F50:H50 O50:W50">
    <cfRule type="cellIs" priority="435" stopIfTrue="1" operator="greaterThan">
      <formula>""""""</formula>
    </cfRule>
    <cfRule type="cellIs" dxfId="189" priority="436" operator="greaterThan">
      <formula>$D$50</formula>
    </cfRule>
  </conditionalFormatting>
  <conditionalFormatting sqref="J51:M51 Y51:AF51 F51:H51 O51:W51">
    <cfRule type="cellIs" priority="411" stopIfTrue="1" operator="equal">
      <formula>$D$36</formula>
    </cfRule>
    <cfRule type="cellIs" priority="412" stopIfTrue="1" operator="greaterThan">
      <formula>""""""</formula>
    </cfRule>
    <cfRule type="cellIs" dxfId="188" priority="413" operator="greaterThan">
      <formula>$D$51</formula>
    </cfRule>
    <cfRule type="cellIs" dxfId="187" priority="414" operator="greaterThan">
      <formula>$C$51</formula>
    </cfRule>
  </conditionalFormatting>
  <conditionalFormatting sqref="J52:M52 Y52:AF52 F52:H52 O52:W52">
    <cfRule type="cellIs" priority="408" stopIfTrue="1" operator="equal">
      <formula>$D$36</formula>
    </cfRule>
    <cfRule type="cellIs" priority="409" stopIfTrue="1" operator="greaterThan">
      <formula>""""""</formula>
    </cfRule>
    <cfRule type="cellIs" dxfId="186" priority="410" operator="greaterThan">
      <formula>$C$52</formula>
    </cfRule>
  </conditionalFormatting>
  <conditionalFormatting sqref="J57:M57 Y57:AF57 F57:H57 O57:W57">
    <cfRule type="cellIs" priority="403" stopIfTrue="1" operator="equal">
      <formula>$D$57</formula>
    </cfRule>
    <cfRule type="cellIs" priority="404" stopIfTrue="1" operator="greaterThan">
      <formula>""""""</formula>
    </cfRule>
    <cfRule type="cellIs" dxfId="185" priority="405" operator="greaterThan">
      <formula>$C$57</formula>
    </cfRule>
  </conditionalFormatting>
  <conditionalFormatting sqref="J59:M59 Y59:AF59 F59:H59 O59:W59">
    <cfRule type="cellIs" priority="399" stopIfTrue="1" operator="equal">
      <formula>$D$57</formula>
    </cfRule>
    <cfRule type="cellIs" priority="400" stopIfTrue="1" operator="greaterThan">
      <formula>""""""</formula>
    </cfRule>
    <cfRule type="cellIs" dxfId="184" priority="401" operator="greaterThan">
      <formula>$D$59</formula>
    </cfRule>
    <cfRule type="cellIs" dxfId="183" priority="402" operator="greaterThan">
      <formula>$C$59</formula>
    </cfRule>
  </conditionalFormatting>
  <conditionalFormatting sqref="J63:M63 Y63:AF63 F63:H63 O63:W63">
    <cfRule type="cellIs" priority="396" stopIfTrue="1" operator="equal">
      <formula>$D$63</formula>
    </cfRule>
    <cfRule type="cellIs" priority="397" stopIfTrue="1" operator="greaterThan">
      <formula>""""""</formula>
    </cfRule>
    <cfRule type="cellIs" dxfId="182" priority="398" operator="greaterThan">
      <formula>$C$63</formula>
    </cfRule>
  </conditionalFormatting>
  <conditionalFormatting sqref="J68:M68 Y68:AF68 F68:H68 O68:W68">
    <cfRule type="cellIs" priority="361" stopIfTrue="1" operator="greaterThan">
      <formula>""""""</formula>
    </cfRule>
    <cfRule type="cellIs" priority="395" stopIfTrue="1" operator="equal">
      <formula>$D$70</formula>
    </cfRule>
    <cfRule type="cellIs" dxfId="181" priority="433" operator="greaterThan">
      <formula>$D$68</formula>
    </cfRule>
    <cfRule type="cellIs" dxfId="180" priority="434" operator="greaterThan">
      <formula>$C$68</formula>
    </cfRule>
  </conditionalFormatting>
  <conditionalFormatting sqref="J70:M70 Y70:AF70 F70:H70 O70:W70">
    <cfRule type="cellIs" priority="392" stopIfTrue="1" operator="equal">
      <formula>$D$70</formula>
    </cfRule>
    <cfRule type="cellIs" priority="393" stopIfTrue="1" operator="greaterThan">
      <formula>""""""</formula>
    </cfRule>
    <cfRule type="cellIs" dxfId="179" priority="394" operator="greaterThan">
      <formula>$C$70</formula>
    </cfRule>
  </conditionalFormatting>
  <conditionalFormatting sqref="J72:M72 Y72:AF72 F72:H72 O72:W72">
    <cfRule type="cellIs" priority="360" stopIfTrue="1" operator="equal">
      <formula>$D$70</formula>
    </cfRule>
    <cfRule type="cellIs" priority="389" stopIfTrue="1" operator="greaterThan">
      <formula>""""""</formula>
    </cfRule>
    <cfRule type="cellIs" dxfId="178" priority="390" operator="greaterThan">
      <formula>$D$72</formula>
    </cfRule>
    <cfRule type="cellIs" dxfId="177" priority="391" operator="greaterThan">
      <formula>$C$72</formula>
    </cfRule>
  </conditionalFormatting>
  <conditionalFormatting sqref="J77:M77 J82:M82 J92:M92 Y77:AF77 Y82:AF82 Y92:AF92 F77:H77 F82:H82 F92:H92 O82:W82 O77:W77 O92:W92">
    <cfRule type="cellIs" priority="7" stopIfTrue="1" operator="equal">
      <formula>$D$63</formula>
    </cfRule>
    <cfRule type="cellIs" priority="244" stopIfTrue="1" operator="greaterThan">
      <formula>""""""</formula>
    </cfRule>
  </conditionalFormatting>
  <conditionalFormatting sqref="J80:M80 Y80:AF80 F80:H80 O80:W80">
    <cfRule type="cellIs" priority="384" stopIfTrue="1" operator="equal">
      <formula>$D$63</formula>
    </cfRule>
    <cfRule type="cellIs" priority="385" stopIfTrue="1" operator="greaterThan">
      <formula>""""""</formula>
    </cfRule>
    <cfRule type="cellIs" dxfId="176" priority="386" operator="greaterThan">
      <formula>$C$80</formula>
    </cfRule>
  </conditionalFormatting>
  <conditionalFormatting sqref="J84:M84 Y84:AF84 F84:H84 O84:W84">
    <cfRule type="cellIs" priority="359" stopIfTrue="1" operator="equal">
      <formula>$D$70</formula>
    </cfRule>
    <cfRule type="cellIs" priority="379" stopIfTrue="1" operator="greaterThan">
      <formula>""""""</formula>
    </cfRule>
    <cfRule type="cellIs" dxfId="175" priority="380" operator="greaterThan">
      <formula>$D$84</formula>
    </cfRule>
    <cfRule type="cellIs" dxfId="174" priority="381" operator="greaterThan">
      <formula>$C$84</formula>
    </cfRule>
  </conditionalFormatting>
  <conditionalFormatting sqref="J85:M85 Y85:AF85 F85:H85 O85:W85">
    <cfRule type="cellIs" priority="173" stopIfTrue="1" operator="greaterThan">
      <formula>""""""</formula>
    </cfRule>
    <cfRule type="cellIs" priority="174" stopIfTrue="1" operator="equal">
      <formula>$D$63</formula>
    </cfRule>
  </conditionalFormatting>
  <conditionalFormatting sqref="J91:M91 Y91:AF91 F91:H91 O91:W91">
    <cfRule type="cellIs" priority="374" stopIfTrue="1" operator="equal">
      <formula>$D$70</formula>
    </cfRule>
    <cfRule type="cellIs" priority="375" stopIfTrue="1" operator="greaterThan">
      <formula>""""""</formula>
    </cfRule>
    <cfRule type="cellIs" dxfId="173" priority="376" operator="greaterThan">
      <formula>$C$91</formula>
    </cfRule>
  </conditionalFormatting>
  <conditionalFormatting sqref="J96:M96 Y96:AF96 F96:H96 O96:W96">
    <cfRule type="cellIs" priority="369" stopIfTrue="1" operator="equal">
      <formula>$D$70</formula>
    </cfRule>
    <cfRule type="cellIs" priority="370" stopIfTrue="1" operator="greaterThan">
      <formula>""""""</formula>
    </cfRule>
    <cfRule type="cellIs" dxfId="172" priority="371" operator="greaterThan">
      <formula>$C$96</formula>
    </cfRule>
  </conditionalFormatting>
  <conditionalFormatting sqref="J98:M98 Y98:AF98 F98:H98 O98:W98">
    <cfRule type="cellIs" priority="366" stopIfTrue="1" operator="equal">
      <formula>$D$70</formula>
    </cfRule>
    <cfRule type="cellIs" priority="367" stopIfTrue="1" operator="greaterThan">
      <formula>""""""</formula>
    </cfRule>
    <cfRule type="cellIs" dxfId="171" priority="368" operator="greaterThan">
      <formula>$C$98</formula>
    </cfRule>
  </conditionalFormatting>
  <conditionalFormatting sqref="J102:M102 Y102:AF102 F102:H102 O102:W102">
    <cfRule type="cellIs" priority="363" stopIfTrue="1" operator="equal">
      <formula>$D$102</formula>
    </cfRule>
    <cfRule type="cellIs" priority="364" stopIfTrue="1" operator="greaterThan">
      <formula>""""""</formula>
    </cfRule>
    <cfRule type="cellIs" dxfId="170" priority="365" operator="greaterThan">
      <formula>$C$102</formula>
    </cfRule>
  </conditionalFormatting>
  <conditionalFormatting sqref="J107:M109 Y107:AF109 F107:H109 O107:W109">
    <cfRule type="cellIs" priority="327" stopIfTrue="1" operator="equal">
      <formula>$D$106</formula>
    </cfRule>
    <cfRule type="cellIs" priority="328" stopIfTrue="1" operator="greaterThan">
      <formula>""""""</formula>
    </cfRule>
    <cfRule type="cellIs" dxfId="169" priority="329" operator="greaterThan">
      <formula>$C$107</formula>
    </cfRule>
  </conditionalFormatting>
  <conditionalFormatting sqref="J90:M90 Y90:AF90 F90:H90 O90:W90">
    <cfRule type="cellIs" priority="324" stopIfTrue="1" operator="equal">
      <formula>$D$63</formula>
    </cfRule>
    <cfRule type="cellIs" priority="325" stopIfTrue="1" operator="greaterThan">
      <formula>""""""</formula>
    </cfRule>
    <cfRule type="cellIs" dxfId="168" priority="326" operator="greaterThan">
      <formula>$C$90</formula>
    </cfRule>
  </conditionalFormatting>
  <conditionalFormatting sqref="AE38">
    <cfRule type="cellIs" dxfId="167" priority="448" operator="greaterThan">
      <formula>AE$39</formula>
    </cfRule>
  </conditionalFormatting>
  <conditionalFormatting sqref="AE46">
    <cfRule type="cellIs" dxfId="166" priority="337" operator="greaterThan">
      <formula>AE$47</formula>
    </cfRule>
  </conditionalFormatting>
  <conditionalFormatting sqref="AE77">
    <cfRule type="cellIs" dxfId="165" priority="388" operator="greaterThan">
      <formula>AE$78</formula>
    </cfRule>
  </conditionalFormatting>
  <conditionalFormatting sqref="AE82">
    <cfRule type="cellIs" dxfId="164" priority="383" operator="greaterThan">
      <formula>AE$83</formula>
    </cfRule>
  </conditionalFormatting>
  <conditionalFormatting sqref="AE85">
    <cfRule type="cellIs" dxfId="163" priority="378" operator="greaterThan">
      <formula>AE$86</formula>
    </cfRule>
  </conditionalFormatting>
  <conditionalFormatting sqref="J92:M92 Y92:AF92 F92:H92 O92:W92">
    <cfRule type="cellIs" dxfId="162" priority="373" operator="greaterThan">
      <formula>F$93</formula>
    </cfRule>
  </conditionalFormatting>
  <conditionalFormatting sqref="F43 AE43">
    <cfRule type="cellIs" dxfId="161" priority="312" operator="greaterThan">
      <formula>F$44</formula>
    </cfRule>
  </conditionalFormatting>
  <conditionalFormatting sqref="G43">
    <cfRule type="cellIs" dxfId="160" priority="311" operator="greaterThan">
      <formula>G$44</formula>
    </cfRule>
  </conditionalFormatting>
  <conditionalFormatting sqref="H43">
    <cfRule type="cellIs" dxfId="159" priority="310" operator="greaterThan">
      <formula>H$44</formula>
    </cfRule>
  </conditionalFormatting>
  <conditionalFormatting sqref="J43">
    <cfRule type="cellIs" dxfId="158" priority="309" operator="greaterThan">
      <formula>J$44</formula>
    </cfRule>
  </conditionalFormatting>
  <conditionalFormatting sqref="K43">
    <cfRule type="cellIs" dxfId="157" priority="308" operator="greaterThan">
      <formula>K$44</formula>
    </cfRule>
  </conditionalFormatting>
  <conditionalFormatting sqref="L43">
    <cfRule type="cellIs" dxfId="156" priority="307" operator="greaterThan">
      <formula>L$44</formula>
    </cfRule>
  </conditionalFormatting>
  <conditionalFormatting sqref="M43">
    <cfRule type="cellIs" dxfId="155" priority="306" operator="greaterThan">
      <formula>M$44</formula>
    </cfRule>
  </conditionalFormatting>
  <conditionalFormatting sqref="O43">
    <cfRule type="cellIs" priority="13" stopIfTrue="1" operator="greaterThan">
      <formula>""""""</formula>
    </cfRule>
    <cfRule type="cellIs" dxfId="154" priority="305" operator="greaterThan">
      <formula>O$44</formula>
    </cfRule>
  </conditionalFormatting>
  <conditionalFormatting sqref="P43">
    <cfRule type="cellIs" dxfId="153" priority="304" operator="greaterThan">
      <formula>P$44</formula>
    </cfRule>
  </conditionalFormatting>
  <conditionalFormatting sqref="Q43">
    <cfRule type="cellIs" dxfId="152" priority="303" operator="greaterThan">
      <formula>Q$44</formula>
    </cfRule>
  </conditionalFormatting>
  <conditionalFormatting sqref="R43:W43">
    <cfRule type="cellIs" dxfId="151" priority="302" operator="greaterThan">
      <formula>R$44</formula>
    </cfRule>
  </conditionalFormatting>
  <conditionalFormatting sqref="Y43">
    <cfRule type="cellIs" dxfId="150" priority="301" operator="greaterThan">
      <formula>Y$44</formula>
    </cfRule>
  </conditionalFormatting>
  <conditionalFormatting sqref="Z43">
    <cfRule type="cellIs" dxfId="149" priority="300" operator="greaterThan">
      <formula>Z$44</formula>
    </cfRule>
  </conditionalFormatting>
  <conditionalFormatting sqref="AA43">
    <cfRule type="cellIs" dxfId="148" priority="299" operator="greaterThan">
      <formula>AA$44</formula>
    </cfRule>
  </conditionalFormatting>
  <conditionalFormatting sqref="AB43">
    <cfRule type="cellIs" dxfId="147" priority="298" operator="greaterThan">
      <formula>AB$44</formula>
    </cfRule>
  </conditionalFormatting>
  <conditionalFormatting sqref="AC43">
    <cfRule type="cellIs" dxfId="146" priority="297" operator="greaterThan">
      <formula>AC$44</formula>
    </cfRule>
  </conditionalFormatting>
  <conditionalFormatting sqref="AD43">
    <cfRule type="cellIs" priority="12" stopIfTrue="1" operator="greaterThan">
      <formula>""""""</formula>
    </cfRule>
    <cfRule type="cellIs" dxfId="145" priority="296" operator="greaterThan">
      <formula>AD$44</formula>
    </cfRule>
  </conditionalFormatting>
  <conditionalFormatting sqref="F77">
    <cfRule type="cellIs" dxfId="144" priority="282" operator="greaterThan">
      <formula>F$78</formula>
    </cfRule>
  </conditionalFormatting>
  <conditionalFormatting sqref="G77">
    <cfRule type="cellIs" dxfId="143" priority="281" operator="greaterThan">
      <formula>G$78</formula>
    </cfRule>
  </conditionalFormatting>
  <conditionalFormatting sqref="H77">
    <cfRule type="cellIs" dxfId="142" priority="387" operator="greaterThan">
      <formula>H$78</formula>
    </cfRule>
  </conditionalFormatting>
  <conditionalFormatting sqref="J77">
    <cfRule type="cellIs" dxfId="141" priority="279" operator="greaterThan">
      <formula>J$78</formula>
    </cfRule>
  </conditionalFormatting>
  <conditionalFormatting sqref="K77">
    <cfRule type="cellIs" dxfId="140" priority="278" operator="greaterThan">
      <formula>K$78</formula>
    </cfRule>
  </conditionalFormatting>
  <conditionalFormatting sqref="L77">
    <cfRule type="cellIs" dxfId="139" priority="277" operator="greaterThan">
      <formula>L$78</formula>
    </cfRule>
  </conditionalFormatting>
  <conditionalFormatting sqref="M77">
    <cfRule type="cellIs" dxfId="138" priority="276" operator="greaterThan">
      <formula>M$78</formula>
    </cfRule>
  </conditionalFormatting>
  <conditionalFormatting sqref="O77">
    <cfRule type="cellIs" dxfId="137" priority="275" operator="greaterThan">
      <formula>O$78</formula>
    </cfRule>
  </conditionalFormatting>
  <conditionalFormatting sqref="P77">
    <cfRule type="cellIs" dxfId="136" priority="274" operator="greaterThan">
      <formula>P$78</formula>
    </cfRule>
  </conditionalFormatting>
  <conditionalFormatting sqref="Q77">
    <cfRule type="cellIs" dxfId="135" priority="273" operator="greaterThan">
      <formula>Q$78</formula>
    </cfRule>
  </conditionalFormatting>
  <conditionalFormatting sqref="R77:W77">
    <cfRule type="cellIs" dxfId="134" priority="317" operator="greaterThan">
      <formula>R$78</formula>
    </cfRule>
  </conditionalFormatting>
  <conditionalFormatting sqref="Y77">
    <cfRule type="cellIs" dxfId="133" priority="271" operator="greaterThan">
      <formula>Y$78</formula>
    </cfRule>
  </conditionalFormatting>
  <conditionalFormatting sqref="Z77">
    <cfRule type="cellIs" dxfId="132" priority="270" operator="greaterThan">
      <formula>Z$78</formula>
    </cfRule>
  </conditionalFormatting>
  <conditionalFormatting sqref="AA77">
    <cfRule type="cellIs" dxfId="131" priority="269" operator="greaterThan">
      <formula>AA$78</formula>
    </cfRule>
  </conditionalFormatting>
  <conditionalFormatting sqref="AB77">
    <cfRule type="cellIs" dxfId="130" priority="268" operator="greaterThan">
      <formula>AB$78</formula>
    </cfRule>
  </conditionalFormatting>
  <conditionalFormatting sqref="AC77">
    <cfRule type="cellIs" dxfId="129" priority="267" operator="greaterThan">
      <formula>AC$78</formula>
    </cfRule>
  </conditionalFormatting>
  <conditionalFormatting sqref="AD77">
    <cfRule type="cellIs" dxfId="128" priority="266" operator="greaterThan">
      <formula>AD$78</formula>
    </cfRule>
  </conditionalFormatting>
  <conditionalFormatting sqref="AF77">
    <cfRule type="cellIs" dxfId="127" priority="265" operator="greaterThan">
      <formula>AF$78</formula>
    </cfRule>
  </conditionalFormatting>
  <conditionalFormatting sqref="F82">
    <cfRule type="cellIs" dxfId="126" priority="252" operator="greaterThan">
      <formula>F$83</formula>
    </cfRule>
  </conditionalFormatting>
  <conditionalFormatting sqref="G82">
    <cfRule type="cellIs" dxfId="125" priority="251" operator="greaterThan">
      <formula>G$83</formula>
    </cfRule>
  </conditionalFormatting>
  <conditionalFormatting sqref="H82">
    <cfRule type="cellIs" dxfId="124" priority="250" operator="greaterThan">
      <formula>H$83</formula>
    </cfRule>
  </conditionalFormatting>
  <conditionalFormatting sqref="J82">
    <cfRule type="cellIs" dxfId="123" priority="249" operator="greaterThan">
      <formula>J$83</formula>
    </cfRule>
  </conditionalFormatting>
  <conditionalFormatting sqref="K82">
    <cfRule type="cellIs" dxfId="122" priority="248" operator="greaterThan">
      <formula>K$83</formula>
    </cfRule>
  </conditionalFormatting>
  <conditionalFormatting sqref="L82">
    <cfRule type="cellIs" dxfId="121" priority="247" operator="greaterThan">
      <formula>L$83</formula>
    </cfRule>
  </conditionalFormatting>
  <conditionalFormatting sqref="M82">
    <cfRule type="cellIs" dxfId="120" priority="246" operator="greaterThan">
      <formula>M$83</formula>
    </cfRule>
  </conditionalFormatting>
  <conditionalFormatting sqref="O82">
    <cfRule type="cellIs" dxfId="119" priority="280" operator="greaterThan">
      <formula>O$83</formula>
    </cfRule>
  </conditionalFormatting>
  <conditionalFormatting sqref="P82">
    <cfRule type="cellIs" dxfId="118" priority="272" operator="greaterThan">
      <formula>P$83</formula>
    </cfRule>
  </conditionalFormatting>
  <conditionalFormatting sqref="Q82">
    <cfRule type="cellIs" dxfId="117" priority="243" operator="greaterThan">
      <formula>Q$83</formula>
    </cfRule>
  </conditionalFormatting>
  <conditionalFormatting sqref="R82:W82">
    <cfRule type="cellIs" dxfId="116" priority="242" operator="greaterThan">
      <formula>R$83</formula>
    </cfRule>
  </conditionalFormatting>
  <conditionalFormatting sqref="Y82">
    <cfRule type="cellIs" dxfId="115" priority="241" operator="greaterThan">
      <formula>Y$83</formula>
    </cfRule>
  </conditionalFormatting>
  <conditionalFormatting sqref="Z82">
    <cfRule type="cellIs" dxfId="114" priority="240" operator="greaterThan">
      <formula>Z$83</formula>
    </cfRule>
  </conditionalFormatting>
  <conditionalFormatting sqref="AA82">
    <cfRule type="cellIs" dxfId="113" priority="239" operator="greaterThan">
      <formula>AA$83</formula>
    </cfRule>
  </conditionalFormatting>
  <conditionalFormatting sqref="AB82">
    <cfRule type="cellIs" dxfId="112" priority="238" operator="greaterThan">
      <formula>AB$83</formula>
    </cfRule>
  </conditionalFormatting>
  <conditionalFormatting sqref="AC82">
    <cfRule type="cellIs" dxfId="111" priority="237" operator="greaterThan">
      <formula>AC$83</formula>
    </cfRule>
  </conditionalFormatting>
  <conditionalFormatting sqref="AD82">
    <cfRule type="cellIs" dxfId="110" priority="236" operator="greaterThan">
      <formula>AD$83</formula>
    </cfRule>
  </conditionalFormatting>
  <conditionalFormatting sqref="AF82">
    <cfRule type="cellIs" dxfId="109" priority="235" operator="greaterThan">
      <formula>AF$83</formula>
    </cfRule>
  </conditionalFormatting>
  <conditionalFormatting sqref="F85">
    <cfRule type="cellIs" dxfId="108" priority="377" operator="greaterThan">
      <formula>F$86</formula>
    </cfRule>
  </conditionalFormatting>
  <conditionalFormatting sqref="G85">
    <cfRule type="cellIs" dxfId="107" priority="315" operator="greaterThan">
      <formula>G$86</formula>
    </cfRule>
  </conditionalFormatting>
  <conditionalFormatting sqref="H85">
    <cfRule type="cellIs" dxfId="106" priority="222" operator="greaterThan">
      <formula>H$86</formula>
    </cfRule>
  </conditionalFormatting>
  <conditionalFormatting sqref="J85">
    <cfRule type="cellIs" dxfId="105" priority="221" operator="greaterThan">
      <formula>J$86</formula>
    </cfRule>
  </conditionalFormatting>
  <conditionalFormatting sqref="K85">
    <cfRule type="cellIs" dxfId="104" priority="220" operator="greaterThan">
      <formula>K$86</formula>
    </cfRule>
  </conditionalFormatting>
  <conditionalFormatting sqref="L85">
    <cfRule type="cellIs" dxfId="103" priority="219" operator="greaterThan">
      <formula>L$86</formula>
    </cfRule>
  </conditionalFormatting>
  <conditionalFormatting sqref="M85">
    <cfRule type="cellIs" dxfId="102" priority="218" operator="greaterThan">
      <formula>M$86</formula>
    </cfRule>
  </conditionalFormatting>
  <conditionalFormatting sqref="O85">
    <cfRule type="cellIs" dxfId="101" priority="217" operator="greaterThan">
      <formula>O$86</formula>
    </cfRule>
  </conditionalFormatting>
  <conditionalFormatting sqref="P85">
    <cfRule type="cellIs" dxfId="100" priority="216" operator="greaterThan">
      <formula>P$86</formula>
    </cfRule>
  </conditionalFormatting>
  <conditionalFormatting sqref="P85">
    <cfRule type="cellIs" dxfId="99" priority="215" operator="greaterThan">
      <formula>P$86</formula>
    </cfRule>
  </conditionalFormatting>
  <conditionalFormatting sqref="Q85">
    <cfRule type="cellIs" dxfId="98" priority="214" operator="greaterThan">
      <formula>Q$86</formula>
    </cfRule>
  </conditionalFormatting>
  <conditionalFormatting sqref="Q85">
    <cfRule type="cellIs" dxfId="97" priority="213" operator="greaterThan">
      <formula>Q$86</formula>
    </cfRule>
  </conditionalFormatting>
  <conditionalFormatting sqref="R85:W85">
    <cfRule type="cellIs" dxfId="96" priority="212" operator="greaterThan">
      <formula>R$86</formula>
    </cfRule>
  </conditionalFormatting>
  <conditionalFormatting sqref="R85:W85">
    <cfRule type="cellIs" dxfId="95" priority="211" operator="greaterThan">
      <formula>R$86</formula>
    </cfRule>
  </conditionalFormatting>
  <conditionalFormatting sqref="Y85">
    <cfRule type="cellIs" dxfId="94" priority="210" operator="greaterThan">
      <formula>Y$86</formula>
    </cfRule>
  </conditionalFormatting>
  <conditionalFormatting sqref="Y85">
    <cfRule type="cellIs" dxfId="93" priority="209" operator="greaterThan">
      <formula>Y$86</formula>
    </cfRule>
  </conditionalFormatting>
  <conditionalFormatting sqref="Z85">
    <cfRule type="cellIs" dxfId="92" priority="208" operator="greaterThan">
      <formula>Z$86</formula>
    </cfRule>
  </conditionalFormatting>
  <conditionalFormatting sqref="Z85">
    <cfRule type="cellIs" dxfId="91" priority="207" operator="greaterThan">
      <formula>Z$86</formula>
    </cfRule>
  </conditionalFormatting>
  <conditionalFormatting sqref="AA85">
    <cfRule type="cellIs" dxfId="90" priority="206" operator="greaterThan">
      <formula>AA$86</formula>
    </cfRule>
  </conditionalFormatting>
  <conditionalFormatting sqref="AA85">
    <cfRule type="cellIs" dxfId="89" priority="205" operator="greaterThan">
      <formula>AA$86</formula>
    </cfRule>
  </conditionalFormatting>
  <conditionalFormatting sqref="AB85">
    <cfRule type="cellIs" dxfId="88" priority="204" operator="greaterThan">
      <formula>AB$86</formula>
    </cfRule>
  </conditionalFormatting>
  <conditionalFormatting sqref="AB85">
    <cfRule type="cellIs" dxfId="87" priority="203" operator="greaterThan">
      <formula>AB$86</formula>
    </cfRule>
  </conditionalFormatting>
  <conditionalFormatting sqref="AC85">
    <cfRule type="cellIs" dxfId="86" priority="202" operator="greaterThan">
      <formula>AC$86</formula>
    </cfRule>
  </conditionalFormatting>
  <conditionalFormatting sqref="AC85">
    <cfRule type="cellIs" dxfId="85" priority="201" operator="greaterThan">
      <formula>AC$86</formula>
    </cfRule>
  </conditionalFormatting>
  <conditionalFormatting sqref="AD85">
    <cfRule type="cellIs" dxfId="84" priority="200" operator="greaterThan">
      <formula>AD$86</formula>
    </cfRule>
  </conditionalFormatting>
  <conditionalFormatting sqref="AD85">
    <cfRule type="cellIs" dxfId="83" priority="199" operator="greaterThan">
      <formula>AD$86</formula>
    </cfRule>
  </conditionalFormatting>
  <conditionalFormatting sqref="AF85">
    <cfRule type="cellIs" dxfId="82" priority="198" operator="greaterThan">
      <formula>AF$86</formula>
    </cfRule>
  </conditionalFormatting>
  <conditionalFormatting sqref="AF85">
    <cfRule type="cellIs" dxfId="81" priority="197" operator="greaterThan">
      <formula>AF$86</formula>
    </cfRule>
  </conditionalFormatting>
  <conditionalFormatting sqref="F38">
    <cfRule type="cellIs" dxfId="80" priority="172" operator="greaterThan">
      <formula>F$39</formula>
    </cfRule>
  </conditionalFormatting>
  <conditionalFormatting sqref="G38">
    <cfRule type="cellIs" dxfId="79" priority="171" operator="greaterThan">
      <formula>G$39</formula>
    </cfRule>
  </conditionalFormatting>
  <conditionalFormatting sqref="H38">
    <cfRule type="cellIs" dxfId="78" priority="170" operator="greaterThan">
      <formula>H$39</formula>
    </cfRule>
  </conditionalFormatting>
  <conditionalFormatting sqref="J38">
    <cfRule type="cellIs" dxfId="77" priority="169" operator="greaterThan">
      <formula>J$39</formula>
    </cfRule>
  </conditionalFormatting>
  <conditionalFormatting sqref="K38">
    <cfRule type="cellIs" dxfId="76" priority="168" operator="greaterThan">
      <formula>K$39</formula>
    </cfRule>
  </conditionalFormatting>
  <conditionalFormatting sqref="L38">
    <cfRule type="cellIs" dxfId="75" priority="167" operator="greaterThan">
      <formula>L$39</formula>
    </cfRule>
  </conditionalFormatting>
  <conditionalFormatting sqref="M38">
    <cfRule type="cellIs" dxfId="74" priority="166" operator="greaterThan">
      <formula>M$39</formula>
    </cfRule>
  </conditionalFormatting>
  <conditionalFormatting sqref="O38">
    <cfRule type="cellIs" dxfId="73" priority="165" operator="greaterThan">
      <formula>O$39</formula>
    </cfRule>
  </conditionalFormatting>
  <conditionalFormatting sqref="P38">
    <cfRule type="cellIs" dxfId="72" priority="164" operator="greaterThan">
      <formula>P$39</formula>
    </cfRule>
  </conditionalFormatting>
  <conditionalFormatting sqref="Q38">
    <cfRule type="cellIs" dxfId="71" priority="163" operator="greaterThan">
      <formula>Q$39</formula>
    </cfRule>
  </conditionalFormatting>
  <conditionalFormatting sqref="R38:W38">
    <cfRule type="cellIs" dxfId="70" priority="162" operator="greaterThan">
      <formula>R$39</formula>
    </cfRule>
  </conditionalFormatting>
  <conditionalFormatting sqref="Y38">
    <cfRule type="cellIs" dxfId="69" priority="161" operator="greaterThan">
      <formula>Y$39</formula>
    </cfRule>
  </conditionalFormatting>
  <conditionalFormatting sqref="Z38">
    <cfRule type="cellIs" dxfId="68" priority="160" operator="greaterThan">
      <formula>Z$39</formula>
    </cfRule>
  </conditionalFormatting>
  <conditionalFormatting sqref="AA38">
    <cfRule type="cellIs" dxfId="67" priority="159" operator="greaterThan">
      <formula>AA$39</formula>
    </cfRule>
  </conditionalFormatting>
  <conditionalFormatting sqref="AB38">
    <cfRule type="cellIs" dxfId="66" priority="158" operator="greaterThan">
      <formula>AB$39</formula>
    </cfRule>
  </conditionalFormatting>
  <conditionalFormatting sqref="AC38">
    <cfRule type="cellIs" dxfId="65" priority="157" operator="greaterThan">
      <formula>AC$39</formula>
    </cfRule>
  </conditionalFormatting>
  <conditionalFormatting sqref="AD38">
    <cfRule type="cellIs" dxfId="64" priority="449" operator="greaterThan">
      <formula>AD$39</formula>
    </cfRule>
  </conditionalFormatting>
  <conditionalFormatting sqref="AF38">
    <cfRule type="cellIs" dxfId="63" priority="155" operator="greaterThan">
      <formula>AF$39</formula>
    </cfRule>
  </conditionalFormatting>
  <conditionalFormatting sqref="F46">
    <cfRule type="cellIs" dxfId="62" priority="142" operator="greaterThan">
      <formula>F$47</formula>
    </cfRule>
  </conditionalFormatting>
  <conditionalFormatting sqref="G46">
    <cfRule type="cellIs" dxfId="61" priority="141" operator="greaterThan">
      <formula>G$47</formula>
    </cfRule>
  </conditionalFormatting>
  <conditionalFormatting sqref="G46">
    <cfRule type="cellIs" dxfId="60" priority="140" operator="greaterThan">
      <formula>G$47</formula>
    </cfRule>
  </conditionalFormatting>
  <conditionalFormatting sqref="H46">
    <cfRule type="cellIs" dxfId="59" priority="139" operator="greaterThan">
      <formula>H$47</formula>
    </cfRule>
  </conditionalFormatting>
  <conditionalFormatting sqref="H46">
    <cfRule type="cellIs" dxfId="58" priority="138" operator="greaterThan">
      <formula>H$47</formula>
    </cfRule>
  </conditionalFormatting>
  <conditionalFormatting sqref="J46">
    <cfRule type="cellIs" dxfId="57" priority="137" operator="greaterThan">
      <formula>J$47</formula>
    </cfRule>
  </conditionalFormatting>
  <conditionalFormatting sqref="J46">
    <cfRule type="cellIs" dxfId="56" priority="136" operator="greaterThan">
      <formula>J$47</formula>
    </cfRule>
  </conditionalFormatting>
  <conditionalFormatting sqref="K46">
    <cfRule type="cellIs" dxfId="55" priority="135" operator="greaterThan">
      <formula>K$47</formula>
    </cfRule>
  </conditionalFormatting>
  <conditionalFormatting sqref="K46">
    <cfRule type="cellIs" dxfId="54" priority="134" operator="greaterThan">
      <formula>K$47</formula>
    </cfRule>
  </conditionalFormatting>
  <conditionalFormatting sqref="L46">
    <cfRule type="cellIs" dxfId="53" priority="133" operator="greaterThan">
      <formula>L$47</formula>
    </cfRule>
  </conditionalFormatting>
  <conditionalFormatting sqref="L46">
    <cfRule type="cellIs" dxfId="52" priority="132" operator="greaterThan">
      <formula>L$47</formula>
    </cfRule>
  </conditionalFormatting>
  <conditionalFormatting sqref="M46">
    <cfRule type="cellIs" dxfId="51" priority="131" operator="greaterThan">
      <formula>M$47</formula>
    </cfRule>
  </conditionalFormatting>
  <conditionalFormatting sqref="M46">
    <cfRule type="cellIs" dxfId="50" priority="130" operator="greaterThan">
      <formula>M$47</formula>
    </cfRule>
  </conditionalFormatting>
  <conditionalFormatting sqref="O46">
    <cfRule type="cellIs" dxfId="49" priority="450" operator="greaterThan">
      <formula>O$47</formula>
    </cfRule>
  </conditionalFormatting>
  <conditionalFormatting sqref="O46">
    <cfRule type="cellIs" dxfId="48" priority="447" operator="greaterThan">
      <formula>O$47</formula>
    </cfRule>
  </conditionalFormatting>
  <conditionalFormatting sqref="P46">
    <cfRule type="cellIs" dxfId="47" priority="127" operator="greaterThan">
      <formula>P$47</formula>
    </cfRule>
  </conditionalFormatting>
  <conditionalFormatting sqref="P46">
    <cfRule type="cellIs" dxfId="46" priority="126" operator="greaterThan">
      <formula>P$47</formula>
    </cfRule>
  </conditionalFormatting>
  <conditionalFormatting sqref="Q46">
    <cfRule type="cellIs" dxfId="45" priority="125" operator="greaterThan">
      <formula>Q$47</formula>
    </cfRule>
  </conditionalFormatting>
  <conditionalFormatting sqref="Q46">
    <cfRule type="cellIs" dxfId="44" priority="124" operator="greaterThan">
      <formula>Q$47</formula>
    </cfRule>
  </conditionalFormatting>
  <conditionalFormatting sqref="R46:W46">
    <cfRule type="cellIs" dxfId="43" priority="123" operator="greaterThan">
      <formula>R$47</formula>
    </cfRule>
  </conditionalFormatting>
  <conditionalFormatting sqref="R46:W46">
    <cfRule type="cellIs" dxfId="42" priority="122" operator="greaterThan">
      <formula>R$47</formula>
    </cfRule>
  </conditionalFormatting>
  <conditionalFormatting sqref="Y46">
    <cfRule type="cellIs" dxfId="41" priority="121" operator="greaterThan">
      <formula>Y$47</formula>
    </cfRule>
  </conditionalFormatting>
  <conditionalFormatting sqref="Y46">
    <cfRule type="cellIs" dxfId="40" priority="120" operator="greaterThan">
      <formula>Y$47</formula>
    </cfRule>
  </conditionalFormatting>
  <conditionalFormatting sqref="Z46">
    <cfRule type="cellIs" dxfId="39" priority="119" operator="greaterThan">
      <formula>Z$47</formula>
    </cfRule>
  </conditionalFormatting>
  <conditionalFormatting sqref="Z46">
    <cfRule type="cellIs" dxfId="38" priority="118" operator="greaterThan">
      <formula>Z$47</formula>
    </cfRule>
  </conditionalFormatting>
  <conditionalFormatting sqref="AA46">
    <cfRule type="cellIs" dxfId="37" priority="117" operator="greaterThan">
      <formula>AA$47</formula>
    </cfRule>
  </conditionalFormatting>
  <conditionalFormatting sqref="AA46">
    <cfRule type="cellIs" dxfId="36" priority="116" operator="greaterThan">
      <formula>AA$47</formula>
    </cfRule>
  </conditionalFormatting>
  <conditionalFormatting sqref="AB46">
    <cfRule type="cellIs" dxfId="35" priority="115" operator="greaterThan">
      <formula>AB$47</formula>
    </cfRule>
  </conditionalFormatting>
  <conditionalFormatting sqref="AB46">
    <cfRule type="cellIs" dxfId="34" priority="114" operator="greaterThan">
      <formula>AB$47</formula>
    </cfRule>
  </conditionalFormatting>
  <conditionalFormatting sqref="AC46">
    <cfRule type="cellIs" dxfId="33" priority="113" operator="greaterThan">
      <formula>AC$47</formula>
    </cfRule>
  </conditionalFormatting>
  <conditionalFormatting sqref="AC46">
    <cfRule type="cellIs" dxfId="32" priority="112" operator="greaterThan">
      <formula>AC$47</formula>
    </cfRule>
  </conditionalFormatting>
  <conditionalFormatting sqref="AD46">
    <cfRule type="cellIs" dxfId="31" priority="336" operator="greaterThan">
      <formula>AD$47</formula>
    </cfRule>
  </conditionalFormatting>
  <conditionalFormatting sqref="AF46">
    <cfRule type="cellIs" dxfId="30" priority="319" operator="greaterThan">
      <formula>AF$47</formula>
    </cfRule>
  </conditionalFormatting>
  <conditionalFormatting sqref="AE53">
    <cfRule type="cellIs" dxfId="29" priority="407" operator="greaterThan">
      <formula>AE$54</formula>
    </cfRule>
  </conditionalFormatting>
  <conditionalFormatting sqref="F53">
    <cfRule type="cellIs" dxfId="28" priority="96" operator="greaterThan">
      <formula>F$54</formula>
    </cfRule>
  </conditionalFormatting>
  <conditionalFormatting sqref="G53">
    <cfRule type="cellIs" dxfId="27" priority="406" operator="greaterThan">
      <formula>G$54</formula>
    </cfRule>
  </conditionalFormatting>
  <conditionalFormatting sqref="H53">
    <cfRule type="cellIs" dxfId="26" priority="94" operator="greaterThan">
      <formula>H$54</formula>
    </cfRule>
  </conditionalFormatting>
  <conditionalFormatting sqref="J53">
    <cfRule type="cellIs" priority="91" stopIfTrue="1" operator="greaterThan">
      <formula>""""""</formula>
    </cfRule>
    <cfRule type="cellIs" priority="92" stopIfTrue="1" operator="equal">
      <formula>$D$36</formula>
    </cfRule>
  </conditionalFormatting>
  <conditionalFormatting sqref="J53">
    <cfRule type="cellIs" dxfId="25" priority="93" operator="greaterThan">
      <formula>J$54</formula>
    </cfRule>
  </conditionalFormatting>
  <conditionalFormatting sqref="K53">
    <cfRule type="cellIs" priority="89" stopIfTrue="1" operator="equal">
      <formula>$D$36</formula>
    </cfRule>
    <cfRule type="cellIs" priority="90" stopIfTrue="1" operator="greaterThan">
      <formula>""""""</formula>
    </cfRule>
  </conditionalFormatting>
  <conditionalFormatting sqref="K53">
    <cfRule type="cellIs" dxfId="24" priority="88" operator="greaterThan">
      <formula>K$54</formula>
    </cfRule>
  </conditionalFormatting>
  <conditionalFormatting sqref="L53">
    <cfRule type="cellIs" priority="86" stopIfTrue="1" operator="equal">
      <formula>$D$36</formula>
    </cfRule>
    <cfRule type="cellIs" priority="87" stopIfTrue="1" operator="greaterThan">
      <formula>""""""</formula>
    </cfRule>
  </conditionalFormatting>
  <conditionalFormatting sqref="L53">
    <cfRule type="cellIs" dxfId="23" priority="85" operator="greaterThan">
      <formula>L$54</formula>
    </cfRule>
  </conditionalFormatting>
  <conditionalFormatting sqref="M53">
    <cfRule type="cellIs" priority="82" stopIfTrue="1" operator="equal">
      <formula>$D$36</formula>
    </cfRule>
    <cfRule type="cellIs" priority="83" stopIfTrue="1" operator="greaterThan">
      <formula>""""""</formula>
    </cfRule>
  </conditionalFormatting>
  <conditionalFormatting sqref="M53">
    <cfRule type="cellIs" dxfId="22" priority="84" operator="greaterThan">
      <formula>M$54</formula>
    </cfRule>
  </conditionalFormatting>
  <conditionalFormatting sqref="O53">
    <cfRule type="cellIs" priority="80" stopIfTrue="1" operator="equal">
      <formula>$D$36</formula>
    </cfRule>
    <cfRule type="cellIs" priority="81" stopIfTrue="1" operator="greaterThan">
      <formula>""""""</formula>
    </cfRule>
  </conditionalFormatting>
  <conditionalFormatting sqref="O53">
    <cfRule type="cellIs" dxfId="21" priority="79" operator="greaterThan">
      <formula>O$54</formula>
    </cfRule>
  </conditionalFormatting>
  <conditionalFormatting sqref="P53">
    <cfRule type="cellIs" priority="77" stopIfTrue="1" operator="equal">
      <formula>$D$36</formula>
    </cfRule>
    <cfRule type="cellIs" priority="78" stopIfTrue="1" operator="greaterThan">
      <formula>""""""</formula>
    </cfRule>
  </conditionalFormatting>
  <conditionalFormatting sqref="P53">
    <cfRule type="cellIs" dxfId="20" priority="76" operator="greaterThan">
      <formula>P$54</formula>
    </cfRule>
  </conditionalFormatting>
  <conditionalFormatting sqref="Q53">
    <cfRule type="cellIs" priority="74" stopIfTrue="1" operator="equal">
      <formula>$D$36</formula>
    </cfRule>
    <cfRule type="cellIs" priority="75" stopIfTrue="1" operator="greaterThan">
      <formula>""""""</formula>
    </cfRule>
  </conditionalFormatting>
  <conditionalFormatting sqref="Q53">
    <cfRule type="cellIs" dxfId="19" priority="73" operator="greaterThan">
      <formula>Q$54</formula>
    </cfRule>
  </conditionalFormatting>
  <conditionalFormatting sqref="R53:W53">
    <cfRule type="cellIs" priority="71" stopIfTrue="1" operator="equal">
      <formula>$D$36</formula>
    </cfRule>
    <cfRule type="cellIs" priority="72" stopIfTrue="1" operator="greaterThan">
      <formula>""""""</formula>
    </cfRule>
  </conditionalFormatting>
  <conditionalFormatting sqref="R53:W53">
    <cfRule type="cellIs" dxfId="18" priority="70" operator="greaterThan">
      <formula>R$54</formula>
    </cfRule>
  </conditionalFormatting>
  <conditionalFormatting sqref="Y53">
    <cfRule type="cellIs" priority="68" stopIfTrue="1" operator="equal">
      <formula>$D$36</formula>
    </cfRule>
    <cfRule type="cellIs" priority="69" stopIfTrue="1" operator="greaterThan">
      <formula>""""""</formula>
    </cfRule>
  </conditionalFormatting>
  <conditionalFormatting sqref="Y53">
    <cfRule type="cellIs" dxfId="17" priority="67" operator="greaterThan">
      <formula>Y$54</formula>
    </cfRule>
  </conditionalFormatting>
  <conditionalFormatting sqref="Z53">
    <cfRule type="cellIs" priority="65" stopIfTrue="1" operator="equal">
      <formula>$D$36</formula>
    </cfRule>
    <cfRule type="cellIs" priority="66" stopIfTrue="1" operator="greaterThan">
      <formula>""""""</formula>
    </cfRule>
  </conditionalFormatting>
  <conditionalFormatting sqref="Z53">
    <cfRule type="cellIs" dxfId="16" priority="64" operator="greaterThan">
      <formula>Z$54</formula>
    </cfRule>
  </conditionalFormatting>
  <conditionalFormatting sqref="AA53">
    <cfRule type="cellIs" priority="62" stopIfTrue="1" operator="equal">
      <formula>$D$36</formula>
    </cfRule>
    <cfRule type="cellIs" priority="63" stopIfTrue="1" operator="greaterThan">
      <formula>""""""</formula>
    </cfRule>
  </conditionalFormatting>
  <conditionalFormatting sqref="AA53">
    <cfRule type="cellIs" dxfId="15" priority="61" operator="greaterThan">
      <formula>AA$54</formula>
    </cfRule>
  </conditionalFormatting>
  <conditionalFormatting sqref="AB53">
    <cfRule type="cellIs" priority="58" stopIfTrue="1" operator="greaterThan">
      <formula>""""""</formula>
    </cfRule>
    <cfRule type="cellIs" priority="59" stopIfTrue="1" operator="equal">
      <formula>$D$36</formula>
    </cfRule>
  </conditionalFormatting>
  <conditionalFormatting sqref="AB53">
    <cfRule type="cellIs" dxfId="14" priority="60" operator="greaterThan">
      <formula>AB$54</formula>
    </cfRule>
  </conditionalFormatting>
  <conditionalFormatting sqref="AC53">
    <cfRule type="cellIs" priority="55" stopIfTrue="1" operator="greaterThan">
      <formula>""""""</formula>
    </cfRule>
    <cfRule type="cellIs" priority="56" stopIfTrue="1" operator="equal">
      <formula>$D$36</formula>
    </cfRule>
  </conditionalFormatting>
  <conditionalFormatting sqref="AC53">
    <cfRule type="cellIs" dxfId="13" priority="57" operator="greaterThan">
      <formula>AC$54</formula>
    </cfRule>
  </conditionalFormatting>
  <conditionalFormatting sqref="AD53">
    <cfRule type="cellIs" priority="52" stopIfTrue="1" operator="greaterThan">
      <formula>""""""</formula>
    </cfRule>
    <cfRule type="cellIs" priority="53" stopIfTrue="1" operator="equal">
      <formula>$D$36</formula>
    </cfRule>
  </conditionalFormatting>
  <conditionalFormatting sqref="AD53">
    <cfRule type="cellIs" dxfId="12" priority="54" operator="greaterThan">
      <formula>AD$54</formula>
    </cfRule>
  </conditionalFormatting>
  <conditionalFormatting sqref="AF53">
    <cfRule type="cellIs" priority="49" stopIfTrue="1" operator="greaterThan">
      <formula>""""""</formula>
    </cfRule>
    <cfRule type="cellIs" priority="50" stopIfTrue="1" operator="equal">
      <formula>$D$36</formula>
    </cfRule>
  </conditionalFormatting>
  <conditionalFormatting sqref="AF53">
    <cfRule type="cellIs" dxfId="11" priority="51" operator="greaterThan">
      <formula>AF$54</formula>
    </cfRule>
  </conditionalFormatting>
  <conditionalFormatting sqref="AE53">
    <cfRule type="cellIs" priority="46" stopIfTrue="1" operator="greaterThan">
      <formula>""""""</formula>
    </cfRule>
    <cfRule type="cellIs" priority="47" stopIfTrue="1" operator="equal">
      <formula>$D$36</formula>
    </cfRule>
  </conditionalFormatting>
  <conditionalFormatting sqref="O46">
    <cfRule type="cellIs" dxfId="10" priority="129" operator="greaterThan">
      <formula>O$47</formula>
    </cfRule>
  </conditionalFormatting>
  <conditionalFormatting sqref="O46">
    <cfRule type="cellIs" dxfId="9" priority="128" operator="greaterThan">
      <formula>O$47</formula>
    </cfRule>
  </conditionalFormatting>
  <conditionalFormatting sqref="AE38">
    <cfRule type="cellIs" dxfId="8" priority="323" operator="greaterThan">
      <formula>AE$39</formula>
    </cfRule>
  </conditionalFormatting>
  <conditionalFormatting sqref="AE43">
    <cfRule type="cellIs" priority="10" stopIfTrue="1" operator="greaterThan">
      <formula>""""""</formula>
    </cfRule>
  </conditionalFormatting>
  <conditionalFormatting sqref="AF43">
    <cfRule type="cellIs" dxfId="7" priority="9" operator="greaterThan">
      <formula>AF$44</formula>
    </cfRule>
  </conditionalFormatting>
  <conditionalFormatting sqref="AF43">
    <cfRule type="cellIs" priority="8" stopIfTrue="1" operator="greaterThan">
      <formula>""""""</formula>
    </cfRule>
  </conditionalFormatting>
  <conditionalFormatting sqref="P82">
    <cfRule type="cellIs" dxfId="6" priority="245" operator="greaterThan">
      <formula>P$83</formula>
    </cfRule>
  </conditionalFormatting>
  <conditionalFormatting sqref="R8">
    <cfRule type="cellIs" dxfId="5" priority="4" stopIfTrue="1" operator="notBetween">
      <formula>6</formula>
      <formula>9</formula>
    </cfRule>
    <cfRule type="cellIs" dxfId="4" priority="5" operator="notBetween">
      <formula>6.5</formula>
      <formula>8.5</formula>
    </cfRule>
    <cfRule type="cellIs" dxfId="3" priority="6" operator="notBetween">
      <formula>6</formula>
      <formula>8.5</formula>
    </cfRule>
  </conditionalFormatting>
  <conditionalFormatting sqref="S8">
    <cfRule type="cellIs" dxfId="2" priority="1" stopIfTrue="1" operator="notBetween">
      <formula>6</formula>
      <formula>9</formula>
    </cfRule>
    <cfRule type="cellIs" dxfId="1" priority="2" operator="notBetween">
      <formula>6.5</formula>
      <formula>8.5</formula>
    </cfRule>
    <cfRule type="cellIs" dxfId="0" priority="3" operator="notBetween">
      <formula>6</formula>
      <formula>8.5</formula>
    </cfRule>
  </conditionalFormatting>
  <pageMargins left="0.70866141732283472" right="0.70866141732283472" top="0.62992125984251968" bottom="0.74803149606299213" header="0.31496062992125984" footer="0.31496062992125984"/>
  <pageSetup paperSize="17" scale="22" fitToWidth="2" fitToHeight="2" orientation="landscape" verticalDpi="1200" r:id="rId1"/>
  <headerFooter>
    <oddHeader xml:space="preserve">&amp;L&amp;"Calibri,Bold"&amp;14&amp;K000000Mount Nansen Mine Site
Water Resources Investigation Program
Water Quality
&amp;C&amp;G&amp;R&amp;"-,Bold"&amp;14Monthly Report
Data Tables
</oddHeader>
    <oddFooter>&amp;L&amp;"Calibri,Bold"&amp;14&amp;K000000Client: Assessment and Abandoned Mines Branch, Yukon Government
Project: 15Y0146&amp;C&amp;"Calibri,Regular"&amp;12&amp;K000000Page &amp;P of &amp;N</oddFooter>
  </headerFooter>
  <rowBreaks count="1" manualBreakCount="1">
    <brk id="55" max="30" man="1"/>
  </rowBreaks>
  <ignoredErrors>
    <ignoredError sqref="N12:N105 X12:X107" formulaRange="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
  <sheetViews>
    <sheetView workbookViewId="0">
      <selection activeCell="F20" sqref="F20"/>
    </sheetView>
  </sheetViews>
  <sheetFormatPr defaultRowHeight="15" x14ac:dyDescent="0.25"/>
  <sheetData>
    <row r="2" spans="1:2" x14ac:dyDescent="0.25">
      <c r="A2">
        <v>1</v>
      </c>
      <c r="B2" t="s">
        <v>312</v>
      </c>
    </row>
    <row r="3" spans="1:2" x14ac:dyDescent="0.25">
      <c r="B3" t="s">
        <v>313</v>
      </c>
    </row>
    <row r="4" spans="1:2" x14ac:dyDescent="0.25">
      <c r="B4" t="s">
        <v>314</v>
      </c>
    </row>
    <row r="5" spans="1:2" x14ac:dyDescent="0.25">
      <c r="B5" t="s">
        <v>315</v>
      </c>
    </row>
    <row r="6" spans="1:2" x14ac:dyDescent="0.25">
      <c r="B6" t="s">
        <v>316</v>
      </c>
    </row>
    <row r="8" spans="1:2" x14ac:dyDescent="0.25">
      <c r="A8">
        <v>2</v>
      </c>
      <c r="B8" t="s">
        <v>317</v>
      </c>
    </row>
    <row r="9" spans="1:2" x14ac:dyDescent="0.25">
      <c r="B9" t="s">
        <v>318</v>
      </c>
    </row>
    <row r="10" spans="1:2" x14ac:dyDescent="0.25">
      <c r="B10" t="s">
        <v>319</v>
      </c>
    </row>
    <row r="11" spans="1:2" x14ac:dyDescent="0.25">
      <c r="B11" t="s">
        <v>320</v>
      </c>
    </row>
    <row r="12" spans="1:2" x14ac:dyDescent="0.25">
      <c r="B12" t="s">
        <v>321</v>
      </c>
    </row>
    <row r="13" spans="1:2" x14ac:dyDescent="0.25">
      <c r="B13" t="s">
        <v>322</v>
      </c>
    </row>
    <row r="14" spans="1:2" x14ac:dyDescent="0.25">
      <c r="B14" t="s">
        <v>323</v>
      </c>
    </row>
    <row r="15" spans="1:2" x14ac:dyDescent="0.25">
      <c r="B15" t="s">
        <v>324</v>
      </c>
    </row>
    <row r="16" spans="1:2" x14ac:dyDescent="0.25">
      <c r="B16" t="s">
        <v>325</v>
      </c>
    </row>
    <row r="17" spans="2:2" x14ac:dyDescent="0.25">
      <c r="B17" t="s">
        <v>326</v>
      </c>
    </row>
    <row r="18" spans="2:2" x14ac:dyDescent="0.25">
      <c r="B18" t="s">
        <v>327</v>
      </c>
    </row>
    <row r="19" spans="2:2" x14ac:dyDescent="0.25">
      <c r="B19" t="s">
        <v>328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1 - Hydrology</vt:lpstr>
      <vt:lpstr>Hydrology Legend</vt:lpstr>
      <vt:lpstr>2 - WQ Conditions</vt:lpstr>
      <vt:lpstr>3 - WQ Results </vt:lpstr>
      <vt:lpstr>3 - WQ instructions</vt:lpstr>
      <vt:lpstr>'1 - Hydrology'!Print_Area</vt:lpstr>
      <vt:lpstr>'2 - WQ Conditions'!Print_Area</vt:lpstr>
      <vt:lpstr>'3 - WQ Results '!Print_Area</vt:lpstr>
      <vt:lpstr>'1 - Hydrology'!Print_Titles</vt:lpstr>
      <vt:lpstr>'2 - WQ Conditions'!Print_Titles</vt:lpstr>
      <vt:lpstr>'3 - WQ Results '!Print_Titles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Bachman | EDI</dc:creator>
  <cp:lastModifiedBy>Meghan Marjanovic</cp:lastModifiedBy>
  <cp:lastPrinted>2015-07-17T15:32:26Z</cp:lastPrinted>
  <dcterms:created xsi:type="dcterms:W3CDTF">2015-05-19T22:17:21Z</dcterms:created>
  <dcterms:modified xsi:type="dcterms:W3CDTF">2015-07-17T17:39:17Z</dcterms:modified>
</cp:coreProperties>
</file>